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32B0C6B0-692E-426B-A36C-A33532C2E7C0}" xr6:coauthVersionLast="47" xr6:coauthVersionMax="47" xr10:uidLastSave="{00000000-0000-0000-0000-000000000000}"/>
  <bookViews>
    <workbookView xWindow="-120" yWindow="-120" windowWidth="29040" windowHeight="15840" xr2:uid="{21AB6553-8344-4C86-9E77-164D6DE0B7B5}"/>
  </bookViews>
  <sheets>
    <sheet name="Прил.1.1.1 (3.3.10.1)" sheetId="1" r:id="rId1"/>
  </sheets>
  <definedNames>
    <definedName name="_xlnm._FilterDatabase" localSheetId="0" hidden="1">'Прил.1.1.1 (3.3.10.1)'!$A$43:$X$43</definedName>
    <definedName name="_xlnm.Print_Area" localSheetId="0">'Прил.1.1.1 (3.3.10.1)'!$A$1:$U$93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0" i="1" l="1"/>
  <c r="T92" i="1"/>
  <c r="R92" i="1"/>
  <c r="P92" i="1"/>
  <c r="N92" i="1"/>
  <c r="L92" i="1"/>
  <c r="J92" i="1"/>
  <c r="H92" i="1"/>
  <c r="F92" i="1"/>
  <c r="Q13" i="1"/>
  <c r="E19" i="1"/>
  <c r="R94" i="1"/>
  <c r="Q9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44" i="1"/>
  <c r="U92" i="1"/>
  <c r="Q91" i="1"/>
  <c r="Q93" i="1"/>
  <c r="Q95" i="1"/>
  <c r="U38" i="1"/>
  <c r="Q9" i="1"/>
  <c r="R9" i="1"/>
  <c r="Q10" i="1"/>
  <c r="R10" i="1"/>
  <c r="Q11" i="1"/>
  <c r="R11" i="1"/>
  <c r="Q12" i="1"/>
  <c r="R12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8" i="1"/>
  <c r="R8" i="1"/>
  <c r="R91" i="1"/>
  <c r="Q36" i="1"/>
  <c r="Q37" i="1"/>
  <c r="R36" i="1"/>
  <c r="R37" i="1"/>
  <c r="R93" i="1"/>
  <c r="R95" i="1"/>
  <c r="O11" i="1"/>
  <c r="T94" i="1"/>
  <c r="S94" i="1"/>
  <c r="P94" i="1"/>
  <c r="O94" i="1"/>
  <c r="N94" i="1"/>
  <c r="M94" i="1"/>
  <c r="L94" i="1"/>
  <c r="K94" i="1"/>
  <c r="J94" i="1"/>
  <c r="I94" i="1"/>
  <c r="H94" i="1"/>
  <c r="G94" i="1"/>
  <c r="F94" i="1"/>
  <c r="E94" i="1"/>
  <c r="S91" i="1"/>
  <c r="S93" i="1"/>
  <c r="S95" i="1"/>
  <c r="O91" i="1"/>
  <c r="O93" i="1"/>
  <c r="O95" i="1"/>
  <c r="M91" i="1"/>
  <c r="M93" i="1"/>
  <c r="M95" i="1"/>
  <c r="G91" i="1"/>
  <c r="G93" i="1"/>
  <c r="G95" i="1"/>
  <c r="T90" i="1"/>
  <c r="P90" i="1"/>
  <c r="N90" i="1"/>
  <c r="L90" i="1"/>
  <c r="J90" i="1"/>
  <c r="H90" i="1"/>
  <c r="F90" i="1"/>
  <c r="T89" i="1"/>
  <c r="P89" i="1"/>
  <c r="N89" i="1"/>
  <c r="L89" i="1"/>
  <c r="J89" i="1"/>
  <c r="H89" i="1"/>
  <c r="F89" i="1"/>
  <c r="T88" i="1"/>
  <c r="P88" i="1"/>
  <c r="N88" i="1"/>
  <c r="L88" i="1"/>
  <c r="J88" i="1"/>
  <c r="H88" i="1"/>
  <c r="F88" i="1"/>
  <c r="T87" i="1"/>
  <c r="P87" i="1"/>
  <c r="N87" i="1"/>
  <c r="L87" i="1"/>
  <c r="J87" i="1"/>
  <c r="H87" i="1"/>
  <c r="F87" i="1"/>
  <c r="T86" i="1"/>
  <c r="P86" i="1"/>
  <c r="N86" i="1"/>
  <c r="L86" i="1"/>
  <c r="J86" i="1"/>
  <c r="H86" i="1"/>
  <c r="F86" i="1"/>
  <c r="T85" i="1"/>
  <c r="P85" i="1"/>
  <c r="N85" i="1"/>
  <c r="L85" i="1"/>
  <c r="J85" i="1"/>
  <c r="H85" i="1"/>
  <c r="F85" i="1"/>
  <c r="T84" i="1"/>
  <c r="P84" i="1"/>
  <c r="N84" i="1"/>
  <c r="L84" i="1"/>
  <c r="J84" i="1"/>
  <c r="H84" i="1"/>
  <c r="F84" i="1"/>
  <c r="T83" i="1"/>
  <c r="P83" i="1"/>
  <c r="N83" i="1"/>
  <c r="L83" i="1"/>
  <c r="J83" i="1"/>
  <c r="H83" i="1"/>
  <c r="F83" i="1"/>
  <c r="T82" i="1"/>
  <c r="P82" i="1"/>
  <c r="N82" i="1"/>
  <c r="L82" i="1"/>
  <c r="J82" i="1"/>
  <c r="H82" i="1"/>
  <c r="F82" i="1"/>
  <c r="T81" i="1"/>
  <c r="P81" i="1"/>
  <c r="N81" i="1"/>
  <c r="L81" i="1"/>
  <c r="J81" i="1"/>
  <c r="H81" i="1"/>
  <c r="F81" i="1"/>
  <c r="T80" i="1"/>
  <c r="P80" i="1"/>
  <c r="N80" i="1"/>
  <c r="L80" i="1"/>
  <c r="J80" i="1"/>
  <c r="H80" i="1"/>
  <c r="F80" i="1"/>
  <c r="T79" i="1"/>
  <c r="P79" i="1"/>
  <c r="N79" i="1"/>
  <c r="L79" i="1"/>
  <c r="J79" i="1"/>
  <c r="H79" i="1"/>
  <c r="F79" i="1"/>
  <c r="T78" i="1"/>
  <c r="P78" i="1"/>
  <c r="N78" i="1"/>
  <c r="L78" i="1"/>
  <c r="J78" i="1"/>
  <c r="H78" i="1"/>
  <c r="F78" i="1"/>
  <c r="T77" i="1"/>
  <c r="P77" i="1"/>
  <c r="N77" i="1"/>
  <c r="L77" i="1"/>
  <c r="J77" i="1"/>
  <c r="H77" i="1"/>
  <c r="F77" i="1"/>
  <c r="T76" i="1"/>
  <c r="P76" i="1"/>
  <c r="N76" i="1"/>
  <c r="L76" i="1"/>
  <c r="J76" i="1"/>
  <c r="H76" i="1"/>
  <c r="F76" i="1"/>
  <c r="T75" i="1"/>
  <c r="P75" i="1"/>
  <c r="N75" i="1"/>
  <c r="L75" i="1"/>
  <c r="J75" i="1"/>
  <c r="H75" i="1"/>
  <c r="F75" i="1"/>
  <c r="U75" i="1"/>
  <c r="T74" i="1"/>
  <c r="P74" i="1"/>
  <c r="N74" i="1"/>
  <c r="L74" i="1"/>
  <c r="J74" i="1"/>
  <c r="H74" i="1"/>
  <c r="F74" i="1"/>
  <c r="T73" i="1"/>
  <c r="P73" i="1"/>
  <c r="N73" i="1"/>
  <c r="L73" i="1"/>
  <c r="J73" i="1"/>
  <c r="H73" i="1"/>
  <c r="F73" i="1"/>
  <c r="T72" i="1"/>
  <c r="P72" i="1"/>
  <c r="N72" i="1"/>
  <c r="L72" i="1"/>
  <c r="J72" i="1"/>
  <c r="H72" i="1"/>
  <c r="F72" i="1"/>
  <c r="T71" i="1"/>
  <c r="P71" i="1"/>
  <c r="N71" i="1"/>
  <c r="L71" i="1"/>
  <c r="J71" i="1"/>
  <c r="H71" i="1"/>
  <c r="F71" i="1"/>
  <c r="T70" i="1"/>
  <c r="P70" i="1"/>
  <c r="N70" i="1"/>
  <c r="L70" i="1"/>
  <c r="J70" i="1"/>
  <c r="H70" i="1"/>
  <c r="F70" i="1"/>
  <c r="T69" i="1"/>
  <c r="P69" i="1"/>
  <c r="N69" i="1"/>
  <c r="L69" i="1"/>
  <c r="J69" i="1"/>
  <c r="H69" i="1"/>
  <c r="F69" i="1"/>
  <c r="T68" i="1"/>
  <c r="P68" i="1"/>
  <c r="N68" i="1"/>
  <c r="L68" i="1"/>
  <c r="J68" i="1"/>
  <c r="H68" i="1"/>
  <c r="F68" i="1"/>
  <c r="T67" i="1"/>
  <c r="P67" i="1"/>
  <c r="N67" i="1"/>
  <c r="L67" i="1"/>
  <c r="J67" i="1"/>
  <c r="H67" i="1"/>
  <c r="F67" i="1"/>
  <c r="T66" i="1"/>
  <c r="P66" i="1"/>
  <c r="N66" i="1"/>
  <c r="L66" i="1"/>
  <c r="J66" i="1"/>
  <c r="H66" i="1"/>
  <c r="F66" i="1"/>
  <c r="T65" i="1"/>
  <c r="P65" i="1"/>
  <c r="N65" i="1"/>
  <c r="L65" i="1"/>
  <c r="J65" i="1"/>
  <c r="H65" i="1"/>
  <c r="F65" i="1"/>
  <c r="U65" i="1"/>
  <c r="T64" i="1"/>
  <c r="P64" i="1"/>
  <c r="N64" i="1"/>
  <c r="L64" i="1"/>
  <c r="J64" i="1"/>
  <c r="H64" i="1"/>
  <c r="F64" i="1"/>
  <c r="T63" i="1"/>
  <c r="P63" i="1"/>
  <c r="N63" i="1"/>
  <c r="L63" i="1"/>
  <c r="J63" i="1"/>
  <c r="H63" i="1"/>
  <c r="F63" i="1"/>
  <c r="U63" i="1"/>
  <c r="T62" i="1"/>
  <c r="P62" i="1"/>
  <c r="N62" i="1"/>
  <c r="L62" i="1"/>
  <c r="J62" i="1"/>
  <c r="H62" i="1"/>
  <c r="F62" i="1"/>
  <c r="T61" i="1"/>
  <c r="P61" i="1"/>
  <c r="N61" i="1"/>
  <c r="L61" i="1"/>
  <c r="J61" i="1"/>
  <c r="H61" i="1"/>
  <c r="F61" i="1"/>
  <c r="T60" i="1"/>
  <c r="P60" i="1"/>
  <c r="N60" i="1"/>
  <c r="L60" i="1"/>
  <c r="J60" i="1"/>
  <c r="H60" i="1"/>
  <c r="F60" i="1"/>
  <c r="T59" i="1"/>
  <c r="P59" i="1"/>
  <c r="N59" i="1"/>
  <c r="L59" i="1"/>
  <c r="J59" i="1"/>
  <c r="H59" i="1"/>
  <c r="F59" i="1"/>
  <c r="T58" i="1"/>
  <c r="P58" i="1"/>
  <c r="N58" i="1"/>
  <c r="L58" i="1"/>
  <c r="J58" i="1"/>
  <c r="H58" i="1"/>
  <c r="F58" i="1"/>
  <c r="T57" i="1"/>
  <c r="P57" i="1"/>
  <c r="N57" i="1"/>
  <c r="L57" i="1"/>
  <c r="J57" i="1"/>
  <c r="H57" i="1"/>
  <c r="F57" i="1"/>
  <c r="T56" i="1"/>
  <c r="P56" i="1"/>
  <c r="N56" i="1"/>
  <c r="L56" i="1"/>
  <c r="J56" i="1"/>
  <c r="H56" i="1"/>
  <c r="F56" i="1"/>
  <c r="T55" i="1"/>
  <c r="P55" i="1"/>
  <c r="N55" i="1"/>
  <c r="L55" i="1"/>
  <c r="J55" i="1"/>
  <c r="H55" i="1"/>
  <c r="F55" i="1"/>
  <c r="U55" i="1"/>
  <c r="T54" i="1"/>
  <c r="P54" i="1"/>
  <c r="N54" i="1"/>
  <c r="L54" i="1"/>
  <c r="J54" i="1"/>
  <c r="H54" i="1"/>
  <c r="F54" i="1"/>
  <c r="T53" i="1"/>
  <c r="P53" i="1"/>
  <c r="N53" i="1"/>
  <c r="L53" i="1"/>
  <c r="J53" i="1"/>
  <c r="H53" i="1"/>
  <c r="F53" i="1"/>
  <c r="U53" i="1"/>
  <c r="T52" i="1"/>
  <c r="P52" i="1"/>
  <c r="N52" i="1"/>
  <c r="L52" i="1"/>
  <c r="J52" i="1"/>
  <c r="H52" i="1"/>
  <c r="F52" i="1"/>
  <c r="T51" i="1"/>
  <c r="P51" i="1"/>
  <c r="N51" i="1"/>
  <c r="L51" i="1"/>
  <c r="J51" i="1"/>
  <c r="H51" i="1"/>
  <c r="F51" i="1"/>
  <c r="U51" i="1"/>
  <c r="T50" i="1"/>
  <c r="P50" i="1"/>
  <c r="N50" i="1"/>
  <c r="L50" i="1"/>
  <c r="J50" i="1"/>
  <c r="H50" i="1"/>
  <c r="F50" i="1"/>
  <c r="T49" i="1"/>
  <c r="P49" i="1"/>
  <c r="N49" i="1"/>
  <c r="L49" i="1"/>
  <c r="J49" i="1"/>
  <c r="H49" i="1"/>
  <c r="F49" i="1"/>
  <c r="T48" i="1"/>
  <c r="P48" i="1"/>
  <c r="N48" i="1"/>
  <c r="L48" i="1"/>
  <c r="J48" i="1"/>
  <c r="H48" i="1"/>
  <c r="F48" i="1"/>
  <c r="T47" i="1"/>
  <c r="P47" i="1"/>
  <c r="N47" i="1"/>
  <c r="L47" i="1"/>
  <c r="J47" i="1"/>
  <c r="H47" i="1"/>
  <c r="F47" i="1"/>
  <c r="T46" i="1"/>
  <c r="P46" i="1"/>
  <c r="N46" i="1"/>
  <c r="L46" i="1"/>
  <c r="J46" i="1"/>
  <c r="H46" i="1"/>
  <c r="F46" i="1"/>
  <c r="T45" i="1"/>
  <c r="P45" i="1"/>
  <c r="N45" i="1"/>
  <c r="L45" i="1"/>
  <c r="J45" i="1"/>
  <c r="H45" i="1"/>
  <c r="F45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T44" i="1"/>
  <c r="P44" i="1"/>
  <c r="N44" i="1"/>
  <c r="K91" i="1"/>
  <c r="K93" i="1"/>
  <c r="K95" i="1"/>
  <c r="J44" i="1"/>
  <c r="I91" i="1"/>
  <c r="I93" i="1"/>
  <c r="I95" i="1"/>
  <c r="H44" i="1"/>
  <c r="F44" i="1"/>
  <c r="E91" i="1"/>
  <c r="E93" i="1"/>
  <c r="E95" i="1"/>
  <c r="U94" i="1"/>
  <c r="S35" i="1"/>
  <c r="T35" i="1"/>
  <c r="O35" i="1"/>
  <c r="P35" i="1"/>
  <c r="M35" i="1"/>
  <c r="N35" i="1"/>
  <c r="K35" i="1"/>
  <c r="L35" i="1"/>
  <c r="I35" i="1"/>
  <c r="J35" i="1"/>
  <c r="G35" i="1"/>
  <c r="H35" i="1"/>
  <c r="E35" i="1"/>
  <c r="F35" i="1"/>
  <c r="S34" i="1"/>
  <c r="T34" i="1"/>
  <c r="O34" i="1"/>
  <c r="P34" i="1"/>
  <c r="M34" i="1"/>
  <c r="N34" i="1"/>
  <c r="I34" i="1"/>
  <c r="J34" i="1"/>
  <c r="E34" i="1"/>
  <c r="F34" i="1"/>
  <c r="K34" i="1"/>
  <c r="L34" i="1"/>
  <c r="S33" i="1"/>
  <c r="T33" i="1"/>
  <c r="O33" i="1"/>
  <c r="P33" i="1"/>
  <c r="M33" i="1"/>
  <c r="N33" i="1"/>
  <c r="K33" i="1"/>
  <c r="L33" i="1"/>
  <c r="G33" i="1"/>
  <c r="H33" i="1"/>
  <c r="E33" i="1"/>
  <c r="F33" i="1"/>
  <c r="I33" i="1"/>
  <c r="J33" i="1"/>
  <c r="O32" i="1"/>
  <c r="P32" i="1"/>
  <c r="M32" i="1"/>
  <c r="N32" i="1"/>
  <c r="K32" i="1"/>
  <c r="L32" i="1"/>
  <c r="G32" i="1"/>
  <c r="H32" i="1"/>
  <c r="I32" i="1"/>
  <c r="J32" i="1"/>
  <c r="M31" i="1"/>
  <c r="N31" i="1"/>
  <c r="O31" i="1"/>
  <c r="P31" i="1"/>
  <c r="I30" i="1"/>
  <c r="J30" i="1"/>
  <c r="G30" i="1"/>
  <c r="H30" i="1"/>
  <c r="O29" i="1"/>
  <c r="P29" i="1"/>
  <c r="M29" i="1"/>
  <c r="N29" i="1"/>
  <c r="K29" i="1"/>
  <c r="L29" i="1"/>
  <c r="I29" i="1"/>
  <c r="J29" i="1"/>
  <c r="G29" i="1"/>
  <c r="H29" i="1"/>
  <c r="S28" i="1"/>
  <c r="T28" i="1"/>
  <c r="M27" i="1"/>
  <c r="N27" i="1"/>
  <c r="K27" i="1"/>
  <c r="L27" i="1"/>
  <c r="I27" i="1"/>
  <c r="J27" i="1"/>
  <c r="G27" i="1"/>
  <c r="H27" i="1"/>
  <c r="S27" i="1"/>
  <c r="T27" i="1"/>
  <c r="S26" i="1"/>
  <c r="T26" i="1"/>
  <c r="E26" i="1"/>
  <c r="F26" i="1"/>
  <c r="O26" i="1"/>
  <c r="P26" i="1"/>
  <c r="S25" i="1"/>
  <c r="T25" i="1"/>
  <c r="O25" i="1"/>
  <c r="P25" i="1"/>
  <c r="K25" i="1"/>
  <c r="L25" i="1"/>
  <c r="I25" i="1"/>
  <c r="J25" i="1"/>
  <c r="G25" i="1"/>
  <c r="H25" i="1"/>
  <c r="E25" i="1"/>
  <c r="F25" i="1"/>
  <c r="M25" i="1"/>
  <c r="N25" i="1"/>
  <c r="O24" i="1"/>
  <c r="P24" i="1"/>
  <c r="M24" i="1"/>
  <c r="N24" i="1"/>
  <c r="S23" i="1"/>
  <c r="T23" i="1"/>
  <c r="O23" i="1"/>
  <c r="P23" i="1"/>
  <c r="I23" i="1"/>
  <c r="J23" i="1"/>
  <c r="G23" i="1"/>
  <c r="H23" i="1"/>
  <c r="E23" i="1"/>
  <c r="F23" i="1"/>
  <c r="M23" i="1"/>
  <c r="N23" i="1"/>
  <c r="S22" i="1"/>
  <c r="T22" i="1"/>
  <c r="O22" i="1"/>
  <c r="P22" i="1"/>
  <c r="M22" i="1"/>
  <c r="N22" i="1"/>
  <c r="I22" i="1"/>
  <c r="J22" i="1"/>
  <c r="G22" i="1"/>
  <c r="H22" i="1"/>
  <c r="E22" i="1"/>
  <c r="F22" i="1"/>
  <c r="K22" i="1"/>
  <c r="L22" i="1"/>
  <c r="S21" i="1"/>
  <c r="T21" i="1"/>
  <c r="O21" i="1"/>
  <c r="P21" i="1"/>
  <c r="M21" i="1"/>
  <c r="N21" i="1"/>
  <c r="K21" i="1"/>
  <c r="L21" i="1"/>
  <c r="G21" i="1"/>
  <c r="H21" i="1"/>
  <c r="E21" i="1"/>
  <c r="F21" i="1"/>
  <c r="I21" i="1"/>
  <c r="J21" i="1"/>
  <c r="O20" i="1"/>
  <c r="P20" i="1"/>
  <c r="K20" i="1"/>
  <c r="L20" i="1"/>
  <c r="I20" i="1"/>
  <c r="J20" i="1"/>
  <c r="M19" i="1"/>
  <c r="N19" i="1"/>
  <c r="F19" i="1"/>
  <c r="O19" i="1"/>
  <c r="P19" i="1"/>
  <c r="S18" i="1"/>
  <c r="T18" i="1"/>
  <c r="O18" i="1"/>
  <c r="P18" i="1"/>
  <c r="I18" i="1"/>
  <c r="J18" i="1"/>
  <c r="G18" i="1"/>
  <c r="H18" i="1"/>
  <c r="E18" i="1"/>
  <c r="F18" i="1"/>
  <c r="M18" i="1"/>
  <c r="N18" i="1"/>
  <c r="S17" i="1"/>
  <c r="T17" i="1"/>
  <c r="O17" i="1"/>
  <c r="P17" i="1"/>
  <c r="M17" i="1"/>
  <c r="N17" i="1"/>
  <c r="I17" i="1"/>
  <c r="J17" i="1"/>
  <c r="G17" i="1"/>
  <c r="H17" i="1"/>
  <c r="E17" i="1"/>
  <c r="F17" i="1"/>
  <c r="K17" i="1"/>
  <c r="L17" i="1"/>
  <c r="S16" i="1"/>
  <c r="T16" i="1"/>
  <c r="O16" i="1"/>
  <c r="P16" i="1"/>
  <c r="M16" i="1"/>
  <c r="N16" i="1"/>
  <c r="K16" i="1"/>
  <c r="L16" i="1"/>
  <c r="G16" i="1"/>
  <c r="H16" i="1"/>
  <c r="E16" i="1"/>
  <c r="F16" i="1"/>
  <c r="I16" i="1"/>
  <c r="J16" i="1"/>
  <c r="O15" i="1"/>
  <c r="P15" i="1"/>
  <c r="K15" i="1"/>
  <c r="L15" i="1"/>
  <c r="I15" i="1"/>
  <c r="J15" i="1"/>
  <c r="M14" i="1"/>
  <c r="N14" i="1"/>
  <c r="O14" i="1"/>
  <c r="P14" i="1"/>
  <c r="I13" i="1"/>
  <c r="J13" i="1"/>
  <c r="G13" i="1"/>
  <c r="H13" i="1"/>
  <c r="O12" i="1"/>
  <c r="P12" i="1"/>
  <c r="M12" i="1"/>
  <c r="N12" i="1"/>
  <c r="K12" i="1"/>
  <c r="L12" i="1"/>
  <c r="I12" i="1"/>
  <c r="J12" i="1"/>
  <c r="G12" i="1"/>
  <c r="H12" i="1"/>
  <c r="S11" i="1"/>
  <c r="T11" i="1"/>
  <c r="M10" i="1"/>
  <c r="N10" i="1"/>
  <c r="K10" i="1"/>
  <c r="L10" i="1"/>
  <c r="I10" i="1"/>
  <c r="J10" i="1"/>
  <c r="G10" i="1"/>
  <c r="H10" i="1"/>
  <c r="S10" i="1"/>
  <c r="T10" i="1"/>
  <c r="S9" i="1"/>
  <c r="T9" i="1"/>
  <c r="E9" i="1"/>
  <c r="F9" i="1"/>
  <c r="O9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S8" i="1"/>
  <c r="O8" i="1"/>
  <c r="P8" i="1"/>
  <c r="K8" i="1"/>
  <c r="I8" i="1"/>
  <c r="J8" i="1"/>
  <c r="G8" i="1"/>
  <c r="H8" i="1"/>
  <c r="E8" i="1"/>
  <c r="D36" i="1"/>
  <c r="D38" i="1"/>
  <c r="U58" i="1"/>
  <c r="U87" i="1"/>
  <c r="U67" i="1"/>
  <c r="U45" i="1"/>
  <c r="U57" i="1"/>
  <c r="U89" i="1"/>
  <c r="U86" i="1"/>
  <c r="F91" i="1"/>
  <c r="U90" i="1"/>
  <c r="U46" i="1"/>
  <c r="U88" i="1"/>
  <c r="U79" i="1"/>
  <c r="U81" i="1"/>
  <c r="U54" i="1"/>
  <c r="U66" i="1"/>
  <c r="U82" i="1"/>
  <c r="U70" i="1"/>
  <c r="U84" i="1"/>
  <c r="U83" i="1"/>
  <c r="U85" i="1"/>
  <c r="U76" i="1"/>
  <c r="U78" i="1"/>
  <c r="U69" i="1"/>
  <c r="U77" i="1"/>
  <c r="U48" i="1"/>
  <c r="U60" i="1"/>
  <c r="U72" i="1"/>
  <c r="U50" i="1"/>
  <c r="U62" i="1"/>
  <c r="U74" i="1"/>
  <c r="U52" i="1"/>
  <c r="U64" i="1"/>
  <c r="U47" i="1"/>
  <c r="U59" i="1"/>
  <c r="U71" i="1"/>
  <c r="U44" i="1"/>
  <c r="U49" i="1"/>
  <c r="U61" i="1"/>
  <c r="U73" i="1"/>
  <c r="U56" i="1"/>
  <c r="U68" i="1"/>
  <c r="U80" i="1"/>
  <c r="U35" i="1"/>
  <c r="U33" i="1"/>
  <c r="U17" i="1"/>
  <c r="U22" i="1"/>
  <c r="U16" i="1"/>
  <c r="U25" i="1"/>
  <c r="U21" i="1"/>
  <c r="J91" i="1"/>
  <c r="J93" i="1"/>
  <c r="J95" i="1"/>
  <c r="P91" i="1"/>
  <c r="P93" i="1"/>
  <c r="P95" i="1"/>
  <c r="T91" i="1"/>
  <c r="T93" i="1"/>
  <c r="T95" i="1"/>
  <c r="H91" i="1"/>
  <c r="H93" i="1"/>
  <c r="H95" i="1"/>
  <c r="N91" i="1"/>
  <c r="N93" i="1"/>
  <c r="N95" i="1"/>
  <c r="P9" i="1"/>
  <c r="E14" i="1"/>
  <c r="F14" i="1"/>
  <c r="S14" i="1"/>
  <c r="T14" i="1"/>
  <c r="S19" i="1"/>
  <c r="T19" i="1"/>
  <c r="E31" i="1"/>
  <c r="F31" i="1"/>
  <c r="S31" i="1"/>
  <c r="T31" i="1"/>
  <c r="G11" i="1"/>
  <c r="H11" i="1"/>
  <c r="G28" i="1"/>
  <c r="H28" i="1"/>
  <c r="L8" i="1"/>
  <c r="G9" i="1"/>
  <c r="H9" i="1"/>
  <c r="I11" i="1"/>
  <c r="J11" i="1"/>
  <c r="K13" i="1"/>
  <c r="L13" i="1"/>
  <c r="M15" i="1"/>
  <c r="N15" i="1"/>
  <c r="M20" i="1"/>
  <c r="N20" i="1"/>
  <c r="E24" i="1"/>
  <c r="F24" i="1"/>
  <c r="S24" i="1"/>
  <c r="T24" i="1"/>
  <c r="G26" i="1"/>
  <c r="H26" i="1"/>
  <c r="I28" i="1"/>
  <c r="J28" i="1"/>
  <c r="K30" i="1"/>
  <c r="L30" i="1"/>
  <c r="L44" i="1"/>
  <c r="L91" i="1"/>
  <c r="L93" i="1"/>
  <c r="L95" i="1"/>
  <c r="M8" i="1"/>
  <c r="O10" i="1"/>
  <c r="P10" i="1"/>
  <c r="E12" i="1"/>
  <c r="F12" i="1"/>
  <c r="S12" i="1"/>
  <c r="T12" i="1"/>
  <c r="G14" i="1"/>
  <c r="H14" i="1"/>
  <c r="K18" i="1"/>
  <c r="L18" i="1"/>
  <c r="U18" i="1"/>
  <c r="G19" i="1"/>
  <c r="H19" i="1"/>
  <c r="K23" i="1"/>
  <c r="L23" i="1"/>
  <c r="U23" i="1"/>
  <c r="O27" i="1"/>
  <c r="P27" i="1"/>
  <c r="E29" i="1"/>
  <c r="F29" i="1"/>
  <c r="S29" i="1"/>
  <c r="T29" i="1"/>
  <c r="G31" i="1"/>
  <c r="H31" i="1"/>
  <c r="I9" i="1"/>
  <c r="J9" i="1"/>
  <c r="K11" i="1"/>
  <c r="L11" i="1"/>
  <c r="M13" i="1"/>
  <c r="N13" i="1"/>
  <c r="G24" i="1"/>
  <c r="H24" i="1"/>
  <c r="I26" i="1"/>
  <c r="J26" i="1"/>
  <c r="K28" i="1"/>
  <c r="L28" i="1"/>
  <c r="M30" i="1"/>
  <c r="N30" i="1"/>
  <c r="E10" i="1"/>
  <c r="F10" i="1"/>
  <c r="I14" i="1"/>
  <c r="J14" i="1"/>
  <c r="I19" i="1"/>
  <c r="J19" i="1"/>
  <c r="E27" i="1"/>
  <c r="F27" i="1"/>
  <c r="I31" i="1"/>
  <c r="J31" i="1"/>
  <c r="K9" i="1"/>
  <c r="L9" i="1"/>
  <c r="M11" i="1"/>
  <c r="N11" i="1"/>
  <c r="O13" i="1"/>
  <c r="P13" i="1"/>
  <c r="E15" i="1"/>
  <c r="F15" i="1"/>
  <c r="S15" i="1"/>
  <c r="T15" i="1"/>
  <c r="E20" i="1"/>
  <c r="F20" i="1"/>
  <c r="S20" i="1"/>
  <c r="T20" i="1"/>
  <c r="I24" i="1"/>
  <c r="J24" i="1"/>
  <c r="K26" i="1"/>
  <c r="L26" i="1"/>
  <c r="M28" i="1"/>
  <c r="N28" i="1"/>
  <c r="O30" i="1"/>
  <c r="P30" i="1"/>
  <c r="E32" i="1"/>
  <c r="F32" i="1"/>
  <c r="S32" i="1"/>
  <c r="T32" i="1"/>
  <c r="G34" i="1"/>
  <c r="H34" i="1"/>
  <c r="U34" i="1"/>
  <c r="K14" i="1"/>
  <c r="L14" i="1"/>
  <c r="K19" i="1"/>
  <c r="L19" i="1"/>
  <c r="K31" i="1"/>
  <c r="L31" i="1"/>
  <c r="F8" i="1"/>
  <c r="T8" i="1"/>
  <c r="M9" i="1"/>
  <c r="N9" i="1"/>
  <c r="P11" i="1"/>
  <c r="E13" i="1"/>
  <c r="F13" i="1"/>
  <c r="S13" i="1"/>
  <c r="T13" i="1"/>
  <c r="G15" i="1"/>
  <c r="H15" i="1"/>
  <c r="G20" i="1"/>
  <c r="H20" i="1"/>
  <c r="K24" i="1"/>
  <c r="L24" i="1"/>
  <c r="M26" i="1"/>
  <c r="N26" i="1"/>
  <c r="O28" i="1"/>
  <c r="P28" i="1"/>
  <c r="E30" i="1"/>
  <c r="F30" i="1"/>
  <c r="S30" i="1"/>
  <c r="T30" i="1"/>
  <c r="E11" i="1"/>
  <c r="F11" i="1"/>
  <c r="E28" i="1"/>
  <c r="F28" i="1"/>
  <c r="U27" i="1"/>
  <c r="F93" i="1"/>
  <c r="F95" i="1"/>
  <c r="U91" i="1"/>
  <c r="U93" i="1"/>
  <c r="U95" i="1"/>
  <c r="U9" i="1"/>
  <c r="U26" i="1"/>
  <c r="U20" i="1"/>
  <c r="U19" i="1"/>
  <c r="U24" i="1"/>
  <c r="U15" i="1"/>
  <c r="U12" i="1"/>
  <c r="U32" i="1"/>
  <c r="U30" i="1"/>
  <c r="U14" i="1"/>
  <c r="U29" i="1"/>
  <c r="U13" i="1"/>
  <c r="U28" i="1"/>
  <c r="U10" i="1"/>
  <c r="U31" i="1"/>
  <c r="U11" i="1"/>
  <c r="H36" i="1"/>
  <c r="H37" i="1"/>
  <c r="P36" i="1"/>
  <c r="P37" i="1"/>
  <c r="L36" i="1"/>
  <c r="L37" i="1"/>
  <c r="G36" i="1"/>
  <c r="G37" i="1"/>
  <c r="K36" i="1"/>
  <c r="K37" i="1"/>
  <c r="E36" i="1"/>
  <c r="E37" i="1"/>
  <c r="M36" i="1"/>
  <c r="M37" i="1"/>
  <c r="N8" i="1"/>
  <c r="N36" i="1"/>
  <c r="N37" i="1"/>
  <c r="T36" i="1"/>
  <c r="T37" i="1"/>
  <c r="F36" i="1"/>
  <c r="F37" i="1"/>
  <c r="J36" i="1"/>
  <c r="J37" i="1"/>
  <c r="I36" i="1"/>
  <c r="I37" i="1"/>
  <c r="O36" i="1"/>
  <c r="O37" i="1"/>
  <c r="S36" i="1"/>
  <c r="S37" i="1"/>
  <c r="U37" i="1"/>
  <c r="U8" i="1"/>
  <c r="U36" i="1"/>
</calcChain>
</file>

<file path=xl/sharedStrings.xml><?xml version="1.0" encoding="utf-8"?>
<sst xmlns="http://schemas.openxmlformats.org/spreadsheetml/2006/main" count="182" uniqueCount="118">
  <si>
    <t>№ п/п</t>
  </si>
  <si>
    <t>код</t>
  </si>
  <si>
    <t>Наименование медицинской организации</t>
  </si>
  <si>
    <t>Компьютерная томография</t>
  </si>
  <si>
    <t>Магнитно резонансная томография</t>
  </si>
  <si>
    <t>Ультразвуковые исследования сердечно-сосудистой системы</t>
  </si>
  <si>
    <t>Эндоскопические диагностические исследования</t>
  </si>
  <si>
    <t>Объём финансовых средств, 
тыс. руб.</t>
  </si>
  <si>
    <t>Количество услуг</t>
  </si>
  <si>
    <t>Объём финансовых средств, тыс. руб.</t>
  </si>
  <si>
    <t>ГБУЗ КО "Центральная городская клиническая больница"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</si>
  <si>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</si>
  <si>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</si>
  <si>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</si>
  <si>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</si>
  <si>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</si>
  <si>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</si>
  <si>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</si>
  <si>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</si>
  <si>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</si>
  <si>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</si>
  <si>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</si>
  <si>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</si>
  <si>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</si>
  <si>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 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</si>
  <si>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</si>
  <si>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</si>
  <si>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</si>
  <si>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</si>
  <si>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</si>
  <si>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</si>
  <si>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</si>
  <si>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ЦГБ"</t>
  </si>
  <si>
    <t>ГБУЗ КО "Черняховская ЦРБ"</t>
  </si>
  <si>
    <t>ФГБУ "1409 ВМКГ" МО РФ</t>
  </si>
  <si>
    <t>391400</t>
  </si>
  <si>
    <t>ФГАОУВО "Балтийский федеральный университет имени Иммануила Канта"</t>
  </si>
  <si>
    <t>ИТОГО:</t>
  </si>
  <si>
    <t>неприкрепленные к МО</t>
  </si>
  <si>
    <t>Итого по Терпрогр.:</t>
  </si>
  <si>
    <t>ГБУЗ "Областная клиническая больница КО"</t>
  </si>
  <si>
    <t>ГБУЗ "Детская областная больница КО"</t>
  </si>
  <si>
    <t>ГБУЗ КО "Городская клиническая больница скорой медицинской помощи"</t>
  </si>
  <si>
    <t>ГБУЗ КО "Городская детская поликлиника"</t>
  </si>
  <si>
    <t>ГБУЗ КО "Гурьевская ЦРБ"</t>
  </si>
  <si>
    <t>ГБУЗ "Областная стоматологическая поликлиника КО"</t>
  </si>
  <si>
    <t>ФГБУ "Федеральный центр высоких медицинских технологий" МЗ РФ</t>
  </si>
  <si>
    <t>ФГБУ "1409 Военно-морской клинический госпиталь" МО РФ</t>
  </si>
  <si>
    <t>ЧУЗ "РЖД-МЕДИЦИНА" г.Калининград</t>
  </si>
  <si>
    <t>ООО "Медицинский центр "ВиоМар"</t>
  </si>
  <si>
    <t>ООО "ЛДЦ Международного института биологических систем - Калининград"</t>
  </si>
  <si>
    <t>ООО "НМЦ клинической лабораторной диагностики Ситилаб"</t>
  </si>
  <si>
    <t>АО "МЕДИЦИНА"</t>
  </si>
  <si>
    <t>ООО "ГОРОДСКАЯ АМБУЛАТОРИЯ"</t>
  </si>
  <si>
    <t>ООО "ВИТАЛАБ"</t>
  </si>
  <si>
    <t>ООО "СПЕКТР КАЛИНИНГРАД"</t>
  </si>
  <si>
    <t>ТП</t>
  </si>
  <si>
    <t>проверка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</si>
  <si>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</si>
  <si>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</si>
  <si>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</si>
  <si>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</si>
  <si>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СЗ-</t>
  </si>
  <si>
    <t>Северо-западный</t>
  </si>
  <si>
    <t>ЦРБ-</t>
  </si>
  <si>
    <t>Центральная районная больница</t>
  </si>
  <si>
    <t xml:space="preserve">МО - </t>
  </si>
  <si>
    <t>Министерство обороны</t>
  </si>
  <si>
    <t>ЦГБ-</t>
  </si>
  <si>
    <t>Центральная городская больница</t>
  </si>
  <si>
    <t xml:space="preserve">МЗ - </t>
  </si>
  <si>
    <t>Министерство здравоохранения</t>
  </si>
  <si>
    <t xml:space="preserve">ЧУЗ - </t>
  </si>
  <si>
    <t>Частное учреждение здравоохранения</t>
  </si>
  <si>
    <t>РФ -</t>
  </si>
  <si>
    <t>Российская Федерация</t>
  </si>
  <si>
    <t>РЖД-</t>
  </si>
  <si>
    <t>Российские железные дороги</t>
  </si>
  <si>
    <t>ФГАОУ ВО -</t>
  </si>
  <si>
    <t>Федеральное государственное автономное образовательное учреждение высшего образования</t>
  </si>
  <si>
    <t xml:space="preserve">ООО - </t>
  </si>
  <si>
    <t>Общество с ограниченной ответственностью</t>
  </si>
  <si>
    <t xml:space="preserve">ЛДЦ - </t>
  </si>
  <si>
    <t>Лечебно диагностический центр</t>
  </si>
  <si>
    <t>ФГБУ -</t>
  </si>
  <si>
    <t xml:space="preserve">Федеральное государственное бюджетное учреждение </t>
  </si>
  <si>
    <t xml:space="preserve">НМЦ - </t>
  </si>
  <si>
    <t>Научно-методический центр</t>
  </si>
  <si>
    <t>Численность застрахованных на 01.01.2024 г.</t>
  </si>
  <si>
    <t>код МО</t>
  </si>
  <si>
    <t>Молекулярно-генетические исследования с целью диагностики онкологических заболеваний</t>
  </si>
  <si>
    <t>Патолого-анатомические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</si>
  <si>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ПЭТ-КТ при онкологических заболеваниях</t>
  </si>
  <si>
    <t>ОФЭКТ/КТ</t>
  </si>
  <si>
    <t>ИТОГО МО КО:</t>
  </si>
  <si>
    <t>МТР</t>
  </si>
  <si>
    <t>1. 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организаций-фондодержателей на 2025 год</t>
  </si>
  <si>
    <t xml:space="preserve">2. Объем диагностических (лабораторных) исследований и объем финансовых средств, не включенных в подушевое финансирование в рамках базовой Программы обязательного медицинского страхования в разрезе медицинских организаций, выполняющих исследования, на 2025 год 
</t>
  </si>
  <si>
    <t>ГБУЗ "Онкологический центр КО"</t>
  </si>
  <si>
    <t>ГБУЗ КО "Бюро судебно-медицинской экспертизы КО"</t>
  </si>
  <si>
    <t>АО "СЗ Центр доказательной медицины" (г.Санкт-Петербург)</t>
  </si>
  <si>
    <t>ООО "МЕДИЦИНСКИЙ ЦЕНТР "ВИОМАР ПЛЮС"</t>
  </si>
  <si>
    <t>ООО "СИТИЛАБ - КАЛИНИНГРАД"</t>
  </si>
  <si>
    <t>ООО "ЛАБОРАТОРИЯ ГЕМОТЕСТ"</t>
  </si>
  <si>
    <t>ГБУЗ КО "Советская ЦРБ"</t>
  </si>
  <si>
    <t>ГБУЗ КО "Городская детская стоматологическая поликлиника"</t>
  </si>
  <si>
    <t>Федеральное казенное учреждение здравоохранения</t>
  </si>
  <si>
    <t>ФКУЗ -</t>
  </si>
  <si>
    <t>ФКУЗ "МСЧ МВД РФ по Калининградской области"</t>
  </si>
  <si>
    <t xml:space="preserve">МСЧ МВД РФ - </t>
  </si>
  <si>
    <t>Медико-санитарная часть Министерства внутренних дел России</t>
  </si>
  <si>
    <t>АО -</t>
  </si>
  <si>
    <t>Акционерное общество</t>
  </si>
  <si>
    <t>ООО "Клиника Эксперт Калининград"</t>
  </si>
  <si>
    <t xml:space="preserve">ФГАОУВО "Балтийский федеральный университет имени Иммануила Канта" </t>
  </si>
  <si>
    <t>к Выписке из Протокола заседания № 13</t>
  </si>
  <si>
    <t>Комиссии от 27.12.2024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</si>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</sst>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??_р_._-;_-@_-"/>
    <numFmt numFmtId="168" formatCode="#,##0.0\ _₽"/>
    <numFmt numFmtId="169" formatCode="#,##0\ _₽"/>
    <numFmt numFmtId="170" formatCode="#,##0.0000"/>
    <numFmt numFmtId="171" formatCode="#,##0.00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22" fillId="0" borderId="0"/>
  </cellStyleXfs>
  <cellXfs count="144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5" fontId="4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167" fontId="3" fillId="0" borderId="1" xfId="1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/>
    </xf>
    <xf numFmtId="164" fontId="10" fillId="0" borderId="1" xfId="1" applyNumberFormat="1" applyFont="1" applyFill="1" applyBorder="1" applyAlignment="1">
      <alignment vertical="center"/>
    </xf>
    <xf numFmtId="167" fontId="10" fillId="0" borderId="1" xfId="1" applyNumberFormat="1" applyFont="1" applyFill="1" applyBorder="1" applyAlignment="1">
      <alignment vertical="center"/>
    </xf>
    <xf numFmtId="166" fontId="2" fillId="0" borderId="0" xfId="1" applyFont="1" applyFill="1" applyAlignment="1">
      <alignment vertical="top"/>
    </xf>
    <xf numFmtId="3" fontId="2" fillId="0" borderId="1" xfId="0" applyNumberFormat="1" applyFont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3" fontId="11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9" fontId="12" fillId="0" borderId="1" xfId="1" applyNumberFormat="1" applyFont="1" applyFill="1" applyBorder="1" applyAlignment="1">
      <alignment horizontal="right" vertical="top"/>
    </xf>
    <xf numFmtId="168" fontId="12" fillId="0" borderId="1" xfId="1" applyNumberFormat="1" applyFont="1" applyFill="1" applyBorder="1" applyAlignment="1">
      <alignment horizontal="right" vertical="top"/>
    </xf>
    <xf numFmtId="3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3" fontId="13" fillId="0" borderId="1" xfId="0" applyNumberFormat="1" applyFont="1" applyBorder="1" applyAlignment="1">
      <alignment vertical="center"/>
    </xf>
    <xf numFmtId="164" fontId="13" fillId="0" borderId="1" xfId="1" applyNumberFormat="1" applyFont="1" applyFill="1" applyBorder="1" applyAlignment="1">
      <alignment vertical="center"/>
    </xf>
    <xf numFmtId="167" fontId="13" fillId="0" borderId="1" xfId="1" applyNumberFormat="1" applyFont="1" applyFill="1" applyBorder="1" applyAlignment="1">
      <alignment vertical="center"/>
    </xf>
    <xf numFmtId="3" fontId="13" fillId="0" borderId="0" xfId="0" applyNumberFormat="1" applyFont="1" applyAlignment="1">
      <alignment vertical="top"/>
    </xf>
    <xf numFmtId="0" fontId="13" fillId="0" borderId="0" xfId="0" applyFont="1" applyAlignment="1">
      <alignment vertical="top"/>
    </xf>
    <xf numFmtId="0" fontId="14" fillId="2" borderId="6" xfId="0" applyFont="1" applyFill="1" applyBorder="1" applyAlignment="1">
      <alignment horizontal="center" vertical="center" wrapText="1"/>
    </xf>
    <xf numFmtId="167" fontId="15" fillId="2" borderId="1" xfId="1" applyNumberFormat="1" applyFont="1" applyFill="1" applyBorder="1" applyAlignment="1">
      <alignment vertical="center"/>
    </xf>
    <xf numFmtId="3" fontId="5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3" fontId="16" fillId="2" borderId="0" xfId="0" applyNumberFormat="1" applyFont="1" applyFill="1" applyAlignment="1">
      <alignment horizontal="center" vertical="top"/>
    </xf>
    <xf numFmtId="0" fontId="14" fillId="2" borderId="0" xfId="0" applyFont="1" applyFill="1" applyAlignment="1">
      <alignment vertical="top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/>
    </xf>
    <xf numFmtId="167" fontId="3" fillId="0" borderId="0" xfId="1" applyNumberFormat="1" applyFont="1" applyAlignment="1">
      <alignment vertical="top"/>
    </xf>
    <xf numFmtId="3" fontId="12" fillId="0" borderId="0" xfId="0" applyNumberFormat="1" applyFont="1" applyAlignment="1">
      <alignment horizontal="center" vertical="top"/>
    </xf>
    <xf numFmtId="3" fontId="11" fillId="0" borderId="0" xfId="0" applyNumberFormat="1" applyFont="1" applyAlignment="1">
      <alignment horizontal="center" vertical="top"/>
    </xf>
    <xf numFmtId="0" fontId="17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7" fillId="0" borderId="0" xfId="1" applyNumberFormat="1" applyFont="1" applyFill="1" applyBorder="1" applyAlignment="1">
      <alignment horizontal="center" vertical="top"/>
    </xf>
    <xf numFmtId="164" fontId="12" fillId="0" borderId="0" xfId="0" applyNumberFormat="1" applyFont="1" applyAlignment="1">
      <alignment vertical="top"/>
    </xf>
    <xf numFmtId="0" fontId="18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/>
    </xf>
    <xf numFmtId="167" fontId="17" fillId="0" borderId="0" xfId="1" applyNumberFormat="1" applyFont="1" applyFill="1" applyBorder="1" applyAlignment="1">
      <alignment horizontal="center" vertical="top"/>
    </xf>
    <xf numFmtId="164" fontId="19" fillId="0" borderId="0" xfId="1" applyNumberFormat="1" applyFont="1" applyFill="1" applyBorder="1" applyAlignment="1">
      <alignment horizontal="center" vertical="top"/>
    </xf>
    <xf numFmtId="3" fontId="17" fillId="0" borderId="0" xfId="0" applyNumberFormat="1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164" fontId="20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0" fontId="3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vertical="top"/>
    </xf>
    <xf numFmtId="0" fontId="12" fillId="0" borderId="1" xfId="0" applyFont="1" applyBorder="1" applyAlignment="1">
      <alignment horizontal="justify" vertical="top" wrapText="1"/>
    </xf>
    <xf numFmtId="3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3" fontId="20" fillId="0" borderId="0" xfId="0" applyNumberFormat="1" applyFont="1" applyAlignment="1">
      <alignment vertical="top"/>
    </xf>
    <xf numFmtId="0" fontId="13" fillId="0" borderId="1" xfId="0" applyFont="1" applyBorder="1" applyAlignment="1">
      <alignment horizontal="justify" vertical="top" wrapText="1"/>
    </xf>
    <xf numFmtId="3" fontId="10" fillId="0" borderId="1" xfId="1" applyNumberFormat="1" applyFont="1" applyFill="1" applyBorder="1" applyAlignment="1">
      <alignment horizontal="center" vertical="center"/>
    </xf>
    <xf numFmtId="3" fontId="21" fillId="0" borderId="0" xfId="0" applyNumberFormat="1" applyFont="1" applyAlignment="1">
      <alignment vertical="top"/>
    </xf>
    <xf numFmtId="0" fontId="21" fillId="0" borderId="0" xfId="0" applyFont="1" applyAlignment="1">
      <alignment vertical="top"/>
    </xf>
    <xf numFmtId="164" fontId="11" fillId="0" borderId="0" xfId="0" applyNumberFormat="1" applyFont="1" applyAlignment="1">
      <alignment vertical="top"/>
    </xf>
    <xf numFmtId="170" fontId="11" fillId="0" borderId="0" xfId="0" applyNumberFormat="1" applyFont="1" applyAlignment="1">
      <alignment vertical="top"/>
    </xf>
    <xf numFmtId="0" fontId="23" fillId="0" borderId="0" xfId="2" applyFont="1" applyAlignment="1">
      <alignment vertical="top"/>
    </xf>
    <xf numFmtId="0" fontId="24" fillId="0" borderId="0" xfId="2" applyFont="1" applyAlignment="1">
      <alignment vertical="top"/>
    </xf>
    <xf numFmtId="164" fontId="23" fillId="0" borderId="0" xfId="2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4" fontId="25" fillId="0" borderId="0" xfId="0" applyNumberFormat="1" applyFont="1" applyAlignment="1">
      <alignment horizontal="left" vertical="top"/>
    </xf>
    <xf numFmtId="0" fontId="25" fillId="0" borderId="0" xfId="0" applyFont="1" applyAlignment="1">
      <alignment vertical="top"/>
    </xf>
    <xf numFmtId="164" fontId="23" fillId="0" borderId="0" xfId="2" applyNumberFormat="1" applyFont="1" applyAlignment="1">
      <alignment horizontal="left" vertical="center"/>
    </xf>
    <xf numFmtId="0" fontId="23" fillId="0" borderId="0" xfId="2" applyFont="1" applyAlignment="1">
      <alignment vertical="center"/>
    </xf>
    <xf numFmtId="169" fontId="3" fillId="0" borderId="1" xfId="1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justify" vertical="center" wrapText="1"/>
    </xf>
    <xf numFmtId="0" fontId="21" fillId="0" borderId="0" xfId="0" applyFont="1" applyAlignment="1">
      <alignment vertical="center"/>
    </xf>
    <xf numFmtId="164" fontId="23" fillId="0" borderId="0" xfId="2" applyNumberFormat="1" applyFont="1" applyAlignment="1">
      <alignment vertical="center"/>
    </xf>
    <xf numFmtId="4" fontId="3" fillId="0" borderId="8" xfId="0" applyNumberFormat="1" applyFont="1" applyBorder="1" applyAlignment="1">
      <alignment horizontal="center" vertical="center" wrapText="1"/>
    </xf>
    <xf numFmtId="171" fontId="3" fillId="0" borderId="8" xfId="0" applyNumberFormat="1" applyFont="1" applyBorder="1" applyAlignment="1">
      <alignment horizontal="center" vertical="center" wrapText="1"/>
    </xf>
    <xf numFmtId="3" fontId="14" fillId="2" borderId="0" xfId="0" applyNumberFormat="1" applyFont="1" applyFill="1" applyAlignment="1">
      <alignment vertical="top"/>
    </xf>
    <xf numFmtId="4" fontId="14" fillId="2" borderId="0" xfId="0" applyNumberFormat="1" applyFont="1" applyFill="1" applyAlignment="1">
      <alignment vertical="top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justify" vertical="top" wrapText="1"/>
    </xf>
    <xf numFmtId="3" fontId="12" fillId="3" borderId="1" xfId="1" applyNumberFormat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justify" vertical="center" wrapText="1"/>
    </xf>
    <xf numFmtId="0" fontId="12" fillId="4" borderId="1" xfId="0" applyFont="1" applyFill="1" applyBorder="1" applyAlignment="1">
      <alignment horizontal="justify" vertical="top" wrapText="1"/>
    </xf>
    <xf numFmtId="3" fontId="12" fillId="4" borderId="1" xfId="1" applyNumberFormat="1" applyFont="1" applyFill="1" applyBorder="1" applyAlignment="1">
      <alignment horizontal="center" vertical="center"/>
    </xf>
    <xf numFmtId="164" fontId="12" fillId="4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27" fillId="0" borderId="7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4" xfId="2" xr:uid="{835403ED-18E1-4525-A8B0-95B6E3B9979B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88B5E-2611-4AE1-88E3-8F3ACAC1294A}">
  <dimension ref="A1:X105"/>
  <sheetViews>
    <sheetView tabSelected="1" zoomScale="70" zoomScaleNormal="70" workbookViewId="0">
      <selection activeCell="A91" sqref="A91:XFD93"/>
    </sheetView>
  </sheetViews>
  <sheetFormatPr defaultColWidth="9.140625" defaultRowHeight="15.75" outlineLevelRow="2" outlineLevelCol="1" x14ac:dyDescent="0.25"/>
  <cols>
    <col min="1" max="1" width="8" style="92" bestFit="1" customWidth="1"/>
    <col min="2" max="2" width="11.140625" style="92" hidden="1" customWidth="1" outlineLevel="1"/>
    <col min="3" max="3" width="43.85546875" style="92" customWidth="1" collapsed="1"/>
    <col min="4" max="4" width="17.5703125" style="2" hidden="1" customWidth="1" outlineLevel="1"/>
    <col min="5" max="5" width="13.5703125" style="3" bestFit="1" customWidth="1" collapsed="1"/>
    <col min="6" max="6" width="18.42578125" style="4" customWidth="1"/>
    <col min="7" max="7" width="13.5703125" style="3" customWidth="1"/>
    <col min="8" max="8" width="16.85546875" style="4" customWidth="1"/>
    <col min="9" max="9" width="13.5703125" style="3" customWidth="1"/>
    <col min="10" max="10" width="14.7109375" style="4" customWidth="1"/>
    <col min="11" max="11" width="13.85546875" style="3" customWidth="1"/>
    <col min="12" max="12" width="15" style="4" customWidth="1"/>
    <col min="13" max="13" width="13.42578125" style="3" customWidth="1"/>
    <col min="14" max="14" width="16.85546875" style="4" customWidth="1"/>
    <col min="15" max="15" width="13.5703125" style="3" customWidth="1"/>
    <col min="16" max="16" width="17.42578125" style="4" customWidth="1"/>
    <col min="17" max="17" width="13.5703125" style="4" bestFit="1" customWidth="1"/>
    <col min="18" max="18" width="14.140625" style="4" customWidth="1"/>
    <col min="19" max="19" width="13.140625" style="3" customWidth="1"/>
    <col min="20" max="20" width="15" style="4" customWidth="1"/>
    <col min="21" max="21" width="15.5703125" style="4" customWidth="1"/>
    <col min="22" max="22" width="16.85546875" style="6" customWidth="1"/>
    <col min="23" max="23" width="10.5703125" style="3" bestFit="1" customWidth="1"/>
    <col min="24" max="24" width="14.28515625" style="3" bestFit="1" customWidth="1"/>
    <col min="25" max="28" width="10.5703125" style="3" bestFit="1" customWidth="1"/>
    <col min="29" max="16384" width="9.140625" style="3"/>
  </cols>
  <sheetData>
    <row r="1" spans="1:23" x14ac:dyDescent="0.25">
      <c r="U1" s="5" t="s">
        <v>117</v>
      </c>
    </row>
    <row r="2" spans="1:23" x14ac:dyDescent="0.25">
      <c r="U2" s="5" t="s">
        <v>115</v>
      </c>
    </row>
    <row r="3" spans="1:23" x14ac:dyDescent="0.25">
      <c r="U3" s="5" t="s">
        <v>116</v>
      </c>
    </row>
    <row r="4" spans="1:23" ht="39.75" customHeight="1" outlineLevel="1" x14ac:dyDescent="0.3">
      <c r="A4" s="139" t="s">
        <v>96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</row>
    <row r="5" spans="1:23" s="1" customFormat="1" ht="104.25" customHeight="1" outlineLevel="1" x14ac:dyDescent="0.25">
      <c r="A5" s="131" t="s">
        <v>0</v>
      </c>
      <c r="B5" s="132" t="s">
        <v>89</v>
      </c>
      <c r="C5" s="131" t="s">
        <v>2</v>
      </c>
      <c r="D5" s="141" t="s">
        <v>88</v>
      </c>
      <c r="E5" s="134" t="s">
        <v>3</v>
      </c>
      <c r="F5" s="135"/>
      <c r="G5" s="136" t="s">
        <v>4</v>
      </c>
      <c r="H5" s="137"/>
      <c r="I5" s="136" t="s">
        <v>5</v>
      </c>
      <c r="J5" s="137"/>
      <c r="K5" s="136" t="s">
        <v>6</v>
      </c>
      <c r="L5" s="137"/>
      <c r="M5" s="136" t="s">
        <v>90</v>
      </c>
      <c r="N5" s="137"/>
      <c r="O5" s="136" t="s">
        <v>91</v>
      </c>
      <c r="P5" s="137"/>
      <c r="Q5" s="136" t="s">
        <v>92</v>
      </c>
      <c r="R5" s="137"/>
      <c r="S5" s="136" t="s">
        <v>93</v>
      </c>
      <c r="T5" s="137"/>
      <c r="U5" s="138" t="s">
        <v>7</v>
      </c>
      <c r="V5" s="11"/>
    </row>
    <row r="6" spans="1:23" s="2" customFormat="1" ht="18" hidden="1" customHeight="1" outlineLevel="2" x14ac:dyDescent="0.25">
      <c r="A6" s="131"/>
      <c r="B6" s="140"/>
      <c r="C6" s="131"/>
      <c r="D6" s="142"/>
      <c r="E6" s="12">
        <v>5.7731999999999999E-2</v>
      </c>
      <c r="F6" s="13">
        <v>3438.9</v>
      </c>
      <c r="G6" s="14">
        <v>2.2033000000000001E-2</v>
      </c>
      <c r="H6" s="13">
        <v>4695.5</v>
      </c>
      <c r="I6" s="14">
        <v>0.122408</v>
      </c>
      <c r="J6" s="13">
        <v>694.4</v>
      </c>
      <c r="K6" s="14">
        <v>3.5369999999999999E-2</v>
      </c>
      <c r="L6" s="13">
        <v>1273.3</v>
      </c>
      <c r="M6" s="14">
        <v>1.297E-3</v>
      </c>
      <c r="N6" s="13">
        <v>10693.2</v>
      </c>
      <c r="O6" s="14">
        <v>2.7102999999999999E-2</v>
      </c>
      <c r="P6" s="13">
        <v>2637.1</v>
      </c>
      <c r="Q6" s="111">
        <v>2.0089999999999999E-3</v>
      </c>
      <c r="R6" s="110">
        <v>35414.400000000001</v>
      </c>
      <c r="S6" s="14">
        <v>3.6219999999999998E-3</v>
      </c>
      <c r="T6" s="13">
        <v>4859.6000000000004</v>
      </c>
      <c r="U6" s="138"/>
      <c r="V6" s="15"/>
    </row>
    <row r="7" spans="1:23" s="1" customFormat="1" ht="72.75" customHeight="1" outlineLevel="1" collapsed="1" x14ac:dyDescent="0.25">
      <c r="A7" s="131"/>
      <c r="B7" s="133"/>
      <c r="C7" s="131"/>
      <c r="D7" s="143"/>
      <c r="E7" s="7" t="s">
        <v>8</v>
      </c>
      <c r="F7" s="10" t="s">
        <v>9</v>
      </c>
      <c r="G7" s="7" t="s">
        <v>8</v>
      </c>
      <c r="H7" s="10" t="s">
        <v>9</v>
      </c>
      <c r="I7" s="7" t="s">
        <v>8</v>
      </c>
      <c r="J7" s="10" t="s">
        <v>9</v>
      </c>
      <c r="K7" s="7" t="s">
        <v>8</v>
      </c>
      <c r="L7" s="10" t="s">
        <v>9</v>
      </c>
      <c r="M7" s="7" t="s">
        <v>8</v>
      </c>
      <c r="N7" s="10" t="s">
        <v>9</v>
      </c>
      <c r="O7" s="7" t="s">
        <v>8</v>
      </c>
      <c r="P7" s="10" t="s">
        <v>9</v>
      </c>
      <c r="Q7" s="7" t="s">
        <v>8</v>
      </c>
      <c r="R7" s="10" t="s">
        <v>9</v>
      </c>
      <c r="S7" s="7" t="s">
        <v>8</v>
      </c>
      <c r="T7" s="10" t="s">
        <v>9</v>
      </c>
      <c r="U7" s="138"/>
      <c r="V7" s="11"/>
    </row>
    <row r="8" spans="1:23" ht="32.25" customHeight="1" outlineLevel="1" x14ac:dyDescent="0.25">
      <c r="A8" s="16">
        <v>1</v>
      </c>
      <c r="B8" s="16">
        <v>390440</v>
      </c>
      <c r="C8" s="27" t="s">
        <v>10</v>
      </c>
      <c r="D8" s="17">
        <v>100134</v>
      </c>
      <c r="E8" s="18">
        <f>ROUND(D8*$E$6,0)</f>
        <v>5781</v>
      </c>
      <c r="F8" s="19">
        <f>ROUND(E8*$F$6/1000,5)</f>
        <v>19880.280900000002</v>
      </c>
      <c r="G8" s="18">
        <f>ROUND(D8*$G$6,0)</f>
        <v>2206</v>
      </c>
      <c r="H8" s="19">
        <f>ROUND(G8*$H$6/1000,5)</f>
        <v>10358.272999999999</v>
      </c>
      <c r="I8" s="18">
        <f>ROUND(D8*$I$6,0)</f>
        <v>12257</v>
      </c>
      <c r="J8" s="19">
        <f>ROUND(I8*$J$6/1000,5)</f>
        <v>8511.2608</v>
      </c>
      <c r="K8" s="18">
        <f>ROUND(D8*$K$6,0)</f>
        <v>3542</v>
      </c>
      <c r="L8" s="19">
        <f>ROUND(K8*$L$6/1000,5)</f>
        <v>4510.0285999999996</v>
      </c>
      <c r="M8" s="18">
        <f>ROUND(D8*$M$6,0)</f>
        <v>130</v>
      </c>
      <c r="N8" s="19">
        <f>ROUND(M8*$N$6/1000,5)</f>
        <v>1390.116</v>
      </c>
      <c r="O8" s="18">
        <f>ROUND(D8*$O$6,0)</f>
        <v>2714</v>
      </c>
      <c r="P8" s="19">
        <f>ROUND(O8*$P$6/1000,5)</f>
        <v>7157.0893999999998</v>
      </c>
      <c r="Q8" s="18">
        <f>ROUND(D8*$Q$6,0)</f>
        <v>201</v>
      </c>
      <c r="R8" s="19">
        <f>ROUND(Q8*$R$6/1000,5)</f>
        <v>7118.2943999999998</v>
      </c>
      <c r="S8" s="20">
        <f>ROUND(D8*$S$6,0)</f>
        <v>363</v>
      </c>
      <c r="T8" s="19">
        <f>ROUND(S8*$T$6/1000,5)</f>
        <v>1764.0347999999999</v>
      </c>
      <c r="U8" s="19">
        <f>F8+H8+J8+L8+N8+P8+R8+T8</f>
        <v>60689.377899999999</v>
      </c>
      <c r="W8" s="21"/>
    </row>
    <row r="9" spans="1:23" outlineLevel="1" x14ac:dyDescent="0.25">
      <c r="A9" s="16">
        <f>A8+1</f>
        <v>2</v>
      </c>
      <c r="B9" s="16">
        <v>390100</v>
      </c>
      <c r="C9" s="101" t="s">
        <v>11</v>
      </c>
      <c r="D9" s="17">
        <v>74510</v>
      </c>
      <c r="E9" s="18">
        <f t="shared" ref="E9:E35" si="0">ROUND(D9*$E$6,0)</f>
        <v>4302</v>
      </c>
      <c r="F9" s="19">
        <f t="shared" ref="F9:F35" si="1">ROUND(E9*$F$6/1000,5)</f>
        <v>14794.147800000001</v>
      </c>
      <c r="G9" s="18">
        <f t="shared" ref="G9:G35" si="2">ROUND(D9*$G$6,0)</f>
        <v>1642</v>
      </c>
      <c r="H9" s="19">
        <f t="shared" ref="H9:H35" si="3">ROUND(G9*$H$6/1000,5)</f>
        <v>7710.0110000000004</v>
      </c>
      <c r="I9" s="18">
        <f t="shared" ref="I9:I35" si="4">ROUND(D9*$I$6,0)</f>
        <v>9121</v>
      </c>
      <c r="J9" s="19">
        <f t="shared" ref="J9:J35" si="5">ROUND(I9*$J$6/1000,5)</f>
        <v>6333.6224000000002</v>
      </c>
      <c r="K9" s="18">
        <f t="shared" ref="K9:K35" si="6">ROUND(D9*$K$6,0)</f>
        <v>2635</v>
      </c>
      <c r="L9" s="19">
        <f t="shared" ref="L9:L35" si="7">ROUND(K9*$L$6/1000,5)</f>
        <v>3355.1455000000001</v>
      </c>
      <c r="M9" s="18">
        <f t="shared" ref="M9:M35" si="8">ROUND(D9*$M$6,0)</f>
        <v>97</v>
      </c>
      <c r="N9" s="19">
        <f t="shared" ref="N9:N35" si="9">ROUND(M9*$N$6/1000,5)</f>
        <v>1037.2403999999999</v>
      </c>
      <c r="O9" s="18">
        <f t="shared" ref="O9:O35" si="10">ROUND(D9*$O$6,0)</f>
        <v>2019</v>
      </c>
      <c r="P9" s="19">
        <f t="shared" ref="P9:P35" si="11">ROUND(O9*$P$6/1000,5)</f>
        <v>5324.3049000000001</v>
      </c>
      <c r="Q9" s="18">
        <f t="shared" ref="Q9:Q35" si="12">ROUND(D9*$Q$6,0)</f>
        <v>150</v>
      </c>
      <c r="R9" s="19">
        <f t="shared" ref="R9:R35" si="13">ROUND(Q9*$R$6/1000,5)</f>
        <v>5312.16</v>
      </c>
      <c r="S9" s="20">
        <f t="shared" ref="S9:S35" si="14">ROUND(D9*$S$6,0)</f>
        <v>270</v>
      </c>
      <c r="T9" s="19">
        <f t="shared" ref="T9:T35" si="15">ROUND(S9*$T$6/1000,5)</f>
        <v>1312.0920000000001</v>
      </c>
      <c r="U9" s="19">
        <f t="shared" ref="U9:U38" si="16">F9+H9+J9+L9+N9+P9+R9+T9</f>
        <v>45178.723999999995</v>
      </c>
    </row>
    <row r="10" spans="1:23" outlineLevel="1" x14ac:dyDescent="0.25">
      <c r="A10" s="16">
        <f t="shared" ref="A10:A34" si="17">A9+1</f>
        <v>3</v>
      </c>
      <c r="B10" s="16">
        <v>390090</v>
      </c>
      <c r="C10" s="101" t="s">
        <v>12</v>
      </c>
      <c r="D10" s="17">
        <v>77694</v>
      </c>
      <c r="E10" s="18">
        <f t="shared" si="0"/>
        <v>4485</v>
      </c>
      <c r="F10" s="19">
        <f t="shared" si="1"/>
        <v>15423.4665</v>
      </c>
      <c r="G10" s="18">
        <f t="shared" si="2"/>
        <v>1712</v>
      </c>
      <c r="H10" s="19">
        <f t="shared" si="3"/>
        <v>8038.6959999999999</v>
      </c>
      <c r="I10" s="18">
        <f t="shared" si="4"/>
        <v>9510</v>
      </c>
      <c r="J10" s="19">
        <f t="shared" si="5"/>
        <v>6603.7439999999997</v>
      </c>
      <c r="K10" s="18">
        <f t="shared" si="6"/>
        <v>2748</v>
      </c>
      <c r="L10" s="19">
        <f t="shared" si="7"/>
        <v>3499.0284000000001</v>
      </c>
      <c r="M10" s="18">
        <f t="shared" si="8"/>
        <v>101</v>
      </c>
      <c r="N10" s="19">
        <f t="shared" si="9"/>
        <v>1080.0132000000001</v>
      </c>
      <c r="O10" s="18">
        <f t="shared" si="10"/>
        <v>2106</v>
      </c>
      <c r="P10" s="19">
        <f t="shared" si="11"/>
        <v>5553.7326000000003</v>
      </c>
      <c r="Q10" s="18">
        <f t="shared" si="12"/>
        <v>156</v>
      </c>
      <c r="R10" s="19">
        <f t="shared" si="13"/>
        <v>5524.6463999999996</v>
      </c>
      <c r="S10" s="20">
        <f t="shared" si="14"/>
        <v>281</v>
      </c>
      <c r="T10" s="19">
        <f t="shared" si="15"/>
        <v>1365.5476000000001</v>
      </c>
      <c r="U10" s="19">
        <f t="shared" si="16"/>
        <v>47088.8747</v>
      </c>
    </row>
    <row r="11" spans="1:23" outlineLevel="1" x14ac:dyDescent="0.25">
      <c r="A11" s="16">
        <f t="shared" si="17"/>
        <v>4</v>
      </c>
      <c r="B11" s="16">
        <v>390400</v>
      </c>
      <c r="C11" s="101" t="s">
        <v>13</v>
      </c>
      <c r="D11" s="17">
        <v>171575</v>
      </c>
      <c r="E11" s="18">
        <f t="shared" si="0"/>
        <v>9905</v>
      </c>
      <c r="F11" s="19">
        <f t="shared" si="1"/>
        <v>34062.304499999998</v>
      </c>
      <c r="G11" s="18">
        <f t="shared" si="2"/>
        <v>3780</v>
      </c>
      <c r="H11" s="19">
        <f t="shared" si="3"/>
        <v>17748.990000000002</v>
      </c>
      <c r="I11" s="18">
        <f t="shared" si="4"/>
        <v>21002</v>
      </c>
      <c r="J11" s="19">
        <f t="shared" si="5"/>
        <v>14583.7888</v>
      </c>
      <c r="K11" s="18">
        <f t="shared" si="6"/>
        <v>6069</v>
      </c>
      <c r="L11" s="19">
        <f t="shared" si="7"/>
        <v>7727.6576999999997</v>
      </c>
      <c r="M11" s="18">
        <f t="shared" si="8"/>
        <v>223</v>
      </c>
      <c r="N11" s="19">
        <f t="shared" si="9"/>
        <v>2384.5835999999999</v>
      </c>
      <c r="O11" s="22">
        <f>ROUND(D11*$O$6,0)</f>
        <v>4650</v>
      </c>
      <c r="P11" s="23">
        <f>ROUND(O11*$P$6/1000,5)</f>
        <v>12262.514999999999</v>
      </c>
      <c r="Q11" s="18">
        <f t="shared" si="12"/>
        <v>345</v>
      </c>
      <c r="R11" s="19">
        <f t="shared" si="13"/>
        <v>12217.968000000001</v>
      </c>
      <c r="S11" s="20">
        <f t="shared" si="14"/>
        <v>621</v>
      </c>
      <c r="T11" s="19">
        <f t="shared" si="15"/>
        <v>3017.8116</v>
      </c>
      <c r="U11" s="19">
        <f t="shared" si="16"/>
        <v>104005.6192</v>
      </c>
    </row>
    <row r="12" spans="1:23" outlineLevel="1" x14ac:dyDescent="0.25">
      <c r="A12" s="16">
        <f t="shared" si="17"/>
        <v>5</v>
      </c>
      <c r="B12" s="16">
        <v>390110</v>
      </c>
      <c r="C12" s="101" t="s">
        <v>14</v>
      </c>
      <c r="D12" s="17">
        <v>12054</v>
      </c>
      <c r="E12" s="18">
        <f t="shared" si="0"/>
        <v>696</v>
      </c>
      <c r="F12" s="19">
        <f t="shared" si="1"/>
        <v>2393.4744000000001</v>
      </c>
      <c r="G12" s="18">
        <f t="shared" si="2"/>
        <v>266</v>
      </c>
      <c r="H12" s="19">
        <f t="shared" si="3"/>
        <v>1249.0029999999999</v>
      </c>
      <c r="I12" s="18">
        <f t="shared" si="4"/>
        <v>1476</v>
      </c>
      <c r="J12" s="19">
        <f t="shared" si="5"/>
        <v>1024.9344000000001</v>
      </c>
      <c r="K12" s="18">
        <f t="shared" si="6"/>
        <v>426</v>
      </c>
      <c r="L12" s="19">
        <f t="shared" si="7"/>
        <v>542.42579999999998</v>
      </c>
      <c r="M12" s="18">
        <f t="shared" si="8"/>
        <v>16</v>
      </c>
      <c r="N12" s="19">
        <f t="shared" si="9"/>
        <v>171.09119999999999</v>
      </c>
      <c r="O12" s="18">
        <f t="shared" si="10"/>
        <v>327</v>
      </c>
      <c r="P12" s="19">
        <f t="shared" si="11"/>
        <v>862.33169999999996</v>
      </c>
      <c r="Q12" s="18">
        <f t="shared" si="12"/>
        <v>24</v>
      </c>
      <c r="R12" s="19">
        <f t="shared" si="13"/>
        <v>849.94560000000001</v>
      </c>
      <c r="S12" s="20">
        <f t="shared" si="14"/>
        <v>44</v>
      </c>
      <c r="T12" s="19">
        <f t="shared" si="15"/>
        <v>213.82239999999999</v>
      </c>
      <c r="U12" s="19">
        <f t="shared" si="16"/>
        <v>7307.0284999999994</v>
      </c>
    </row>
    <row r="13" spans="1:23" ht="31.5" customHeight="1" outlineLevel="1" x14ac:dyDescent="0.25">
      <c r="A13" s="16">
        <f t="shared" si="17"/>
        <v>6</v>
      </c>
      <c r="B13" s="16">
        <v>390890</v>
      </c>
      <c r="C13" s="27" t="s">
        <v>43</v>
      </c>
      <c r="D13" s="17">
        <v>120899</v>
      </c>
      <c r="E13" s="18">
        <f t="shared" si="0"/>
        <v>6980</v>
      </c>
      <c r="F13" s="19">
        <f t="shared" si="1"/>
        <v>24003.522000000001</v>
      </c>
      <c r="G13" s="18">
        <f t="shared" si="2"/>
        <v>2664</v>
      </c>
      <c r="H13" s="19">
        <f t="shared" si="3"/>
        <v>12508.812</v>
      </c>
      <c r="I13" s="18">
        <f t="shared" si="4"/>
        <v>14799</v>
      </c>
      <c r="J13" s="19">
        <f t="shared" si="5"/>
        <v>10276.4256</v>
      </c>
      <c r="K13" s="18">
        <f t="shared" si="6"/>
        <v>4276</v>
      </c>
      <c r="L13" s="19">
        <f t="shared" si="7"/>
        <v>5444.6307999999999</v>
      </c>
      <c r="M13" s="18">
        <f t="shared" si="8"/>
        <v>157</v>
      </c>
      <c r="N13" s="19">
        <f t="shared" si="9"/>
        <v>1678.8324</v>
      </c>
      <c r="O13" s="18">
        <f t="shared" si="10"/>
        <v>3277</v>
      </c>
      <c r="P13" s="19">
        <f t="shared" si="11"/>
        <v>8641.7767000000003</v>
      </c>
      <c r="Q13" s="18">
        <f>ROUND(D13*$Q$6,0)-1</f>
        <v>242</v>
      </c>
      <c r="R13" s="19">
        <f t="shared" si="13"/>
        <v>8570.2847999999994</v>
      </c>
      <c r="S13" s="20">
        <f t="shared" si="14"/>
        <v>438</v>
      </c>
      <c r="T13" s="19">
        <f t="shared" si="15"/>
        <v>2128.5048000000002</v>
      </c>
      <c r="U13" s="19">
        <f t="shared" si="16"/>
        <v>73252.789099999995</v>
      </c>
    </row>
    <row r="14" spans="1:23" outlineLevel="1" x14ac:dyDescent="0.25">
      <c r="A14" s="16">
        <f t="shared" si="17"/>
        <v>7</v>
      </c>
      <c r="B14" s="16">
        <v>390200</v>
      </c>
      <c r="C14" s="101" t="s">
        <v>15</v>
      </c>
      <c r="D14" s="17">
        <v>23871</v>
      </c>
      <c r="E14" s="18">
        <f t="shared" si="0"/>
        <v>1378</v>
      </c>
      <c r="F14" s="19">
        <f t="shared" si="1"/>
        <v>4738.8041999999996</v>
      </c>
      <c r="G14" s="18">
        <f t="shared" si="2"/>
        <v>526</v>
      </c>
      <c r="H14" s="19">
        <f t="shared" si="3"/>
        <v>2469.8330000000001</v>
      </c>
      <c r="I14" s="18">
        <f t="shared" si="4"/>
        <v>2922</v>
      </c>
      <c r="J14" s="19">
        <f t="shared" si="5"/>
        <v>2029.0368000000001</v>
      </c>
      <c r="K14" s="18">
        <f t="shared" si="6"/>
        <v>844</v>
      </c>
      <c r="L14" s="19">
        <f t="shared" si="7"/>
        <v>1074.6651999999999</v>
      </c>
      <c r="M14" s="18">
        <f t="shared" si="8"/>
        <v>31</v>
      </c>
      <c r="N14" s="19">
        <f t="shared" si="9"/>
        <v>331.48919999999998</v>
      </c>
      <c r="O14" s="18">
        <f t="shared" si="10"/>
        <v>647</v>
      </c>
      <c r="P14" s="19">
        <f t="shared" si="11"/>
        <v>1706.2037</v>
      </c>
      <c r="Q14" s="18">
        <f t="shared" si="12"/>
        <v>48</v>
      </c>
      <c r="R14" s="19">
        <f t="shared" si="13"/>
        <v>1699.8912</v>
      </c>
      <c r="S14" s="20">
        <f t="shared" si="14"/>
        <v>86</v>
      </c>
      <c r="T14" s="19">
        <f t="shared" si="15"/>
        <v>417.92559999999997</v>
      </c>
      <c r="U14" s="19">
        <f t="shared" si="16"/>
        <v>14467.848899999999</v>
      </c>
    </row>
    <row r="15" spans="1:23" outlineLevel="1" x14ac:dyDescent="0.25">
      <c r="A15" s="16">
        <f t="shared" si="17"/>
        <v>8</v>
      </c>
      <c r="B15" s="16">
        <v>390160</v>
      </c>
      <c r="C15" s="101" t="s">
        <v>16</v>
      </c>
      <c r="D15" s="17">
        <v>25913</v>
      </c>
      <c r="E15" s="18">
        <f t="shared" si="0"/>
        <v>1496</v>
      </c>
      <c r="F15" s="19">
        <f t="shared" si="1"/>
        <v>5144.5944</v>
      </c>
      <c r="G15" s="18">
        <f t="shared" si="2"/>
        <v>571</v>
      </c>
      <c r="H15" s="19">
        <f t="shared" si="3"/>
        <v>2681.1305000000002</v>
      </c>
      <c r="I15" s="18">
        <f t="shared" si="4"/>
        <v>3172</v>
      </c>
      <c r="J15" s="19">
        <f t="shared" si="5"/>
        <v>2202.6368000000002</v>
      </c>
      <c r="K15" s="18">
        <f t="shared" si="6"/>
        <v>917</v>
      </c>
      <c r="L15" s="19">
        <f t="shared" si="7"/>
        <v>1167.6161</v>
      </c>
      <c r="M15" s="18">
        <f t="shared" si="8"/>
        <v>34</v>
      </c>
      <c r="N15" s="19">
        <f t="shared" si="9"/>
        <v>363.56880000000001</v>
      </c>
      <c r="O15" s="18">
        <f t="shared" si="10"/>
        <v>702</v>
      </c>
      <c r="P15" s="19">
        <f t="shared" si="11"/>
        <v>1851.2442000000001</v>
      </c>
      <c r="Q15" s="18">
        <f t="shared" si="12"/>
        <v>52</v>
      </c>
      <c r="R15" s="19">
        <f t="shared" si="13"/>
        <v>1841.5488</v>
      </c>
      <c r="S15" s="20">
        <f t="shared" si="14"/>
        <v>94</v>
      </c>
      <c r="T15" s="19">
        <f t="shared" si="15"/>
        <v>456.80239999999998</v>
      </c>
      <c r="U15" s="19">
        <f t="shared" si="16"/>
        <v>15709.142000000003</v>
      </c>
    </row>
    <row r="16" spans="1:23" outlineLevel="1" x14ac:dyDescent="0.25">
      <c r="A16" s="16">
        <f t="shared" si="17"/>
        <v>9</v>
      </c>
      <c r="B16" s="16">
        <v>390210</v>
      </c>
      <c r="C16" s="101" t="s">
        <v>17</v>
      </c>
      <c r="D16" s="17">
        <v>25176</v>
      </c>
      <c r="E16" s="18">
        <f t="shared" si="0"/>
        <v>1453</v>
      </c>
      <c r="F16" s="19">
        <f t="shared" si="1"/>
        <v>4996.7217000000001</v>
      </c>
      <c r="G16" s="18">
        <f t="shared" si="2"/>
        <v>555</v>
      </c>
      <c r="H16" s="19">
        <f t="shared" si="3"/>
        <v>2606.0025000000001</v>
      </c>
      <c r="I16" s="18">
        <f t="shared" si="4"/>
        <v>3082</v>
      </c>
      <c r="J16" s="19">
        <f t="shared" si="5"/>
        <v>2140.1408000000001</v>
      </c>
      <c r="K16" s="18">
        <f t="shared" si="6"/>
        <v>890</v>
      </c>
      <c r="L16" s="19">
        <f t="shared" si="7"/>
        <v>1133.2370000000001</v>
      </c>
      <c r="M16" s="18">
        <f t="shared" si="8"/>
        <v>33</v>
      </c>
      <c r="N16" s="19">
        <f t="shared" si="9"/>
        <v>352.87560000000002</v>
      </c>
      <c r="O16" s="18">
        <f t="shared" si="10"/>
        <v>682</v>
      </c>
      <c r="P16" s="19">
        <f t="shared" si="11"/>
        <v>1798.5021999999999</v>
      </c>
      <c r="Q16" s="18">
        <f t="shared" si="12"/>
        <v>51</v>
      </c>
      <c r="R16" s="19">
        <f t="shared" si="13"/>
        <v>1806.1343999999999</v>
      </c>
      <c r="S16" s="20">
        <f t="shared" si="14"/>
        <v>91</v>
      </c>
      <c r="T16" s="19">
        <f t="shared" si="15"/>
        <v>442.22359999999998</v>
      </c>
      <c r="U16" s="19">
        <f t="shared" si="16"/>
        <v>15275.837799999999</v>
      </c>
    </row>
    <row r="17" spans="1:22" s="25" customFormat="1" outlineLevel="1" x14ac:dyDescent="0.25">
      <c r="A17" s="16">
        <f t="shared" si="17"/>
        <v>10</v>
      </c>
      <c r="B17" s="16">
        <v>390220</v>
      </c>
      <c r="C17" s="101" t="s">
        <v>18</v>
      </c>
      <c r="D17" s="17">
        <v>74054</v>
      </c>
      <c r="E17" s="18">
        <f t="shared" si="0"/>
        <v>4275</v>
      </c>
      <c r="F17" s="19">
        <f t="shared" si="1"/>
        <v>14701.297500000001</v>
      </c>
      <c r="G17" s="18">
        <f t="shared" si="2"/>
        <v>1632</v>
      </c>
      <c r="H17" s="19">
        <f t="shared" si="3"/>
        <v>7663.0559999999996</v>
      </c>
      <c r="I17" s="18">
        <f t="shared" si="4"/>
        <v>9065</v>
      </c>
      <c r="J17" s="19">
        <f t="shared" si="5"/>
        <v>6294.7359999999999</v>
      </c>
      <c r="K17" s="18">
        <f t="shared" si="6"/>
        <v>2619</v>
      </c>
      <c r="L17" s="19">
        <f t="shared" si="7"/>
        <v>3334.7727</v>
      </c>
      <c r="M17" s="18">
        <f t="shared" si="8"/>
        <v>96</v>
      </c>
      <c r="N17" s="19">
        <f t="shared" si="9"/>
        <v>1026.5472</v>
      </c>
      <c r="O17" s="18">
        <f t="shared" si="10"/>
        <v>2007</v>
      </c>
      <c r="P17" s="19">
        <f t="shared" si="11"/>
        <v>5292.6597000000002</v>
      </c>
      <c r="Q17" s="18">
        <f t="shared" si="12"/>
        <v>149</v>
      </c>
      <c r="R17" s="19">
        <f t="shared" si="13"/>
        <v>5276.7456000000002</v>
      </c>
      <c r="S17" s="20">
        <f t="shared" si="14"/>
        <v>268</v>
      </c>
      <c r="T17" s="19">
        <f t="shared" si="15"/>
        <v>1302.3728000000001</v>
      </c>
      <c r="U17" s="19">
        <f t="shared" si="16"/>
        <v>44892.187500000007</v>
      </c>
      <c r="V17" s="24"/>
    </row>
    <row r="18" spans="1:22" outlineLevel="1" x14ac:dyDescent="0.25">
      <c r="A18" s="16">
        <f t="shared" si="17"/>
        <v>11</v>
      </c>
      <c r="B18" s="16">
        <v>390230</v>
      </c>
      <c r="C18" s="101" t="s">
        <v>19</v>
      </c>
      <c r="D18" s="17">
        <v>28510</v>
      </c>
      <c r="E18" s="18">
        <f t="shared" si="0"/>
        <v>1646</v>
      </c>
      <c r="F18" s="19">
        <f t="shared" si="1"/>
        <v>5660.4294</v>
      </c>
      <c r="G18" s="18">
        <f t="shared" si="2"/>
        <v>628</v>
      </c>
      <c r="H18" s="19">
        <f t="shared" si="3"/>
        <v>2948.7739999999999</v>
      </c>
      <c r="I18" s="18">
        <f t="shared" si="4"/>
        <v>3490</v>
      </c>
      <c r="J18" s="19">
        <f t="shared" si="5"/>
        <v>2423.4560000000001</v>
      </c>
      <c r="K18" s="18">
        <f t="shared" si="6"/>
        <v>1008</v>
      </c>
      <c r="L18" s="19">
        <f t="shared" si="7"/>
        <v>1283.4864</v>
      </c>
      <c r="M18" s="18">
        <f t="shared" si="8"/>
        <v>37</v>
      </c>
      <c r="N18" s="19">
        <f t="shared" si="9"/>
        <v>395.64839999999998</v>
      </c>
      <c r="O18" s="18">
        <f t="shared" si="10"/>
        <v>773</v>
      </c>
      <c r="P18" s="19">
        <f t="shared" si="11"/>
        <v>2038.4783</v>
      </c>
      <c r="Q18" s="18">
        <f t="shared" si="12"/>
        <v>57</v>
      </c>
      <c r="R18" s="19">
        <f t="shared" si="13"/>
        <v>2018.6207999999999</v>
      </c>
      <c r="S18" s="20">
        <f t="shared" si="14"/>
        <v>103</v>
      </c>
      <c r="T18" s="19">
        <f t="shared" si="15"/>
        <v>500.53879999999998</v>
      </c>
      <c r="U18" s="19">
        <f t="shared" si="16"/>
        <v>17269.432099999998</v>
      </c>
    </row>
    <row r="19" spans="1:22" outlineLevel="1" x14ac:dyDescent="0.25">
      <c r="A19" s="16">
        <f t="shared" si="17"/>
        <v>12</v>
      </c>
      <c r="B19" s="16">
        <v>390240</v>
      </c>
      <c r="C19" s="101" t="s">
        <v>20</v>
      </c>
      <c r="D19" s="17">
        <v>33928</v>
      </c>
      <c r="E19" s="18">
        <f t="shared" si="0"/>
        <v>1959</v>
      </c>
      <c r="F19" s="19">
        <f t="shared" si="1"/>
        <v>6736.8050999999996</v>
      </c>
      <c r="G19" s="18">
        <f t="shared" si="2"/>
        <v>748</v>
      </c>
      <c r="H19" s="19">
        <f t="shared" si="3"/>
        <v>3512.2339999999999</v>
      </c>
      <c r="I19" s="18">
        <f t="shared" si="4"/>
        <v>4153</v>
      </c>
      <c r="J19" s="19">
        <f t="shared" si="5"/>
        <v>2883.8431999999998</v>
      </c>
      <c r="K19" s="18">
        <f t="shared" si="6"/>
        <v>1200</v>
      </c>
      <c r="L19" s="19">
        <f t="shared" si="7"/>
        <v>1527.96</v>
      </c>
      <c r="M19" s="18">
        <f t="shared" si="8"/>
        <v>44</v>
      </c>
      <c r="N19" s="19">
        <f t="shared" si="9"/>
        <v>470.50080000000003</v>
      </c>
      <c r="O19" s="18">
        <f t="shared" si="10"/>
        <v>920</v>
      </c>
      <c r="P19" s="19">
        <f t="shared" si="11"/>
        <v>2426.1320000000001</v>
      </c>
      <c r="Q19" s="18">
        <f t="shared" si="12"/>
        <v>68</v>
      </c>
      <c r="R19" s="19">
        <f t="shared" si="13"/>
        <v>2408.1792</v>
      </c>
      <c r="S19" s="20">
        <f t="shared" si="14"/>
        <v>123</v>
      </c>
      <c r="T19" s="19">
        <f t="shared" si="15"/>
        <v>597.73080000000004</v>
      </c>
      <c r="U19" s="19">
        <f t="shared" si="16"/>
        <v>20563.3851</v>
      </c>
    </row>
    <row r="20" spans="1:22" outlineLevel="1" x14ac:dyDescent="0.25">
      <c r="A20" s="16">
        <f t="shared" si="17"/>
        <v>13</v>
      </c>
      <c r="B20" s="16">
        <v>390290</v>
      </c>
      <c r="C20" s="101" t="s">
        <v>21</v>
      </c>
      <c r="D20" s="17">
        <v>8768</v>
      </c>
      <c r="E20" s="18">
        <f t="shared" si="0"/>
        <v>506</v>
      </c>
      <c r="F20" s="19">
        <f t="shared" si="1"/>
        <v>1740.0834</v>
      </c>
      <c r="G20" s="18">
        <f t="shared" si="2"/>
        <v>193</v>
      </c>
      <c r="H20" s="19">
        <f t="shared" si="3"/>
        <v>906.23149999999998</v>
      </c>
      <c r="I20" s="18">
        <f t="shared" si="4"/>
        <v>1073</v>
      </c>
      <c r="J20" s="19">
        <f t="shared" si="5"/>
        <v>745.09119999999996</v>
      </c>
      <c r="K20" s="18">
        <f t="shared" si="6"/>
        <v>310</v>
      </c>
      <c r="L20" s="19">
        <f t="shared" si="7"/>
        <v>394.72300000000001</v>
      </c>
      <c r="M20" s="18">
        <f t="shared" si="8"/>
        <v>11</v>
      </c>
      <c r="N20" s="19">
        <f t="shared" si="9"/>
        <v>117.62520000000001</v>
      </c>
      <c r="O20" s="18">
        <f t="shared" si="10"/>
        <v>238</v>
      </c>
      <c r="P20" s="19">
        <f t="shared" si="11"/>
        <v>627.62980000000005</v>
      </c>
      <c r="Q20" s="18">
        <f t="shared" si="12"/>
        <v>18</v>
      </c>
      <c r="R20" s="19">
        <f t="shared" si="13"/>
        <v>637.45920000000001</v>
      </c>
      <c r="S20" s="20">
        <f t="shared" si="14"/>
        <v>32</v>
      </c>
      <c r="T20" s="19">
        <f t="shared" si="15"/>
        <v>155.50720000000001</v>
      </c>
      <c r="U20" s="19">
        <f t="shared" si="16"/>
        <v>5324.3504999999996</v>
      </c>
    </row>
    <row r="21" spans="1:22" outlineLevel="1" x14ac:dyDescent="0.25">
      <c r="A21" s="16">
        <f t="shared" si="17"/>
        <v>14</v>
      </c>
      <c r="B21" s="62">
        <v>390380</v>
      </c>
      <c r="C21" s="102" t="s">
        <v>22</v>
      </c>
      <c r="D21" s="17">
        <v>5993</v>
      </c>
      <c r="E21" s="18">
        <f t="shared" si="0"/>
        <v>346</v>
      </c>
      <c r="F21" s="19">
        <f t="shared" si="1"/>
        <v>1189.8594000000001</v>
      </c>
      <c r="G21" s="18">
        <f t="shared" si="2"/>
        <v>132</v>
      </c>
      <c r="H21" s="19">
        <f t="shared" si="3"/>
        <v>619.80600000000004</v>
      </c>
      <c r="I21" s="18">
        <f t="shared" si="4"/>
        <v>734</v>
      </c>
      <c r="J21" s="19">
        <f t="shared" si="5"/>
        <v>509.68959999999998</v>
      </c>
      <c r="K21" s="18">
        <f t="shared" si="6"/>
        <v>212</v>
      </c>
      <c r="L21" s="19">
        <f t="shared" si="7"/>
        <v>269.93959999999998</v>
      </c>
      <c r="M21" s="18">
        <f t="shared" si="8"/>
        <v>8</v>
      </c>
      <c r="N21" s="19">
        <f t="shared" si="9"/>
        <v>85.545599999999993</v>
      </c>
      <c r="O21" s="18">
        <f t="shared" si="10"/>
        <v>162</v>
      </c>
      <c r="P21" s="19">
        <f t="shared" si="11"/>
        <v>427.21019999999999</v>
      </c>
      <c r="Q21" s="18">
        <f t="shared" si="12"/>
        <v>12</v>
      </c>
      <c r="R21" s="19">
        <f t="shared" si="13"/>
        <v>424.97280000000001</v>
      </c>
      <c r="S21" s="20">
        <f t="shared" si="14"/>
        <v>22</v>
      </c>
      <c r="T21" s="19">
        <f t="shared" si="15"/>
        <v>106.91119999999999</v>
      </c>
      <c r="U21" s="19">
        <f t="shared" si="16"/>
        <v>3633.9344000000001</v>
      </c>
    </row>
    <row r="22" spans="1:22" outlineLevel="1" x14ac:dyDescent="0.25">
      <c r="A22" s="16">
        <f t="shared" si="17"/>
        <v>15</v>
      </c>
      <c r="B22" s="62">
        <v>390370</v>
      </c>
      <c r="C22" s="102" t="s">
        <v>23</v>
      </c>
      <c r="D22" s="17">
        <v>9995</v>
      </c>
      <c r="E22" s="18">
        <f t="shared" si="0"/>
        <v>577</v>
      </c>
      <c r="F22" s="19">
        <f t="shared" si="1"/>
        <v>1984.2453</v>
      </c>
      <c r="G22" s="18">
        <f t="shared" si="2"/>
        <v>220</v>
      </c>
      <c r="H22" s="19">
        <f t="shared" si="3"/>
        <v>1033.01</v>
      </c>
      <c r="I22" s="18">
        <f t="shared" si="4"/>
        <v>1223</v>
      </c>
      <c r="J22" s="19">
        <f t="shared" si="5"/>
        <v>849.25120000000004</v>
      </c>
      <c r="K22" s="18">
        <f t="shared" si="6"/>
        <v>354</v>
      </c>
      <c r="L22" s="19">
        <f t="shared" si="7"/>
        <v>450.7482</v>
      </c>
      <c r="M22" s="18">
        <f t="shared" si="8"/>
        <v>13</v>
      </c>
      <c r="N22" s="19">
        <f t="shared" si="9"/>
        <v>139.01159999999999</v>
      </c>
      <c r="O22" s="18">
        <f t="shared" si="10"/>
        <v>271</v>
      </c>
      <c r="P22" s="19">
        <f t="shared" si="11"/>
        <v>714.65409999999997</v>
      </c>
      <c r="Q22" s="18">
        <f t="shared" si="12"/>
        <v>20</v>
      </c>
      <c r="R22" s="19">
        <f t="shared" si="13"/>
        <v>708.28800000000001</v>
      </c>
      <c r="S22" s="20">
        <f t="shared" si="14"/>
        <v>36</v>
      </c>
      <c r="T22" s="19">
        <f t="shared" si="15"/>
        <v>174.94560000000001</v>
      </c>
      <c r="U22" s="19">
        <f t="shared" si="16"/>
        <v>6054.1539999999995</v>
      </c>
    </row>
    <row r="23" spans="1:22" ht="17.25" customHeight="1" outlineLevel="1" x14ac:dyDescent="0.25">
      <c r="A23" s="16">
        <f t="shared" si="17"/>
        <v>16</v>
      </c>
      <c r="B23" s="62">
        <v>390480</v>
      </c>
      <c r="C23" s="103" t="s">
        <v>24</v>
      </c>
      <c r="D23" s="17">
        <v>37707</v>
      </c>
      <c r="E23" s="18">
        <f t="shared" si="0"/>
        <v>2177</v>
      </c>
      <c r="F23" s="19">
        <f t="shared" si="1"/>
        <v>7486.4853000000003</v>
      </c>
      <c r="G23" s="18">
        <f t="shared" si="2"/>
        <v>831</v>
      </c>
      <c r="H23" s="19">
        <f t="shared" si="3"/>
        <v>3901.9605000000001</v>
      </c>
      <c r="I23" s="18">
        <f t="shared" si="4"/>
        <v>4616</v>
      </c>
      <c r="J23" s="19">
        <f t="shared" si="5"/>
        <v>3205.3503999999998</v>
      </c>
      <c r="K23" s="18">
        <f t="shared" si="6"/>
        <v>1334</v>
      </c>
      <c r="L23" s="19">
        <f t="shared" si="7"/>
        <v>1698.5822000000001</v>
      </c>
      <c r="M23" s="18">
        <f t="shared" si="8"/>
        <v>49</v>
      </c>
      <c r="N23" s="19">
        <f t="shared" si="9"/>
        <v>523.96680000000003</v>
      </c>
      <c r="O23" s="18">
        <f t="shared" si="10"/>
        <v>1022</v>
      </c>
      <c r="P23" s="19">
        <f t="shared" si="11"/>
        <v>2695.1161999999999</v>
      </c>
      <c r="Q23" s="18">
        <f t="shared" si="12"/>
        <v>76</v>
      </c>
      <c r="R23" s="19">
        <f t="shared" si="13"/>
        <v>2691.4944</v>
      </c>
      <c r="S23" s="20">
        <f t="shared" si="14"/>
        <v>137</v>
      </c>
      <c r="T23" s="19">
        <f t="shared" si="15"/>
        <v>665.76520000000005</v>
      </c>
      <c r="U23" s="19">
        <f t="shared" si="16"/>
        <v>22868.721000000001</v>
      </c>
    </row>
    <row r="24" spans="1:22" outlineLevel="1" x14ac:dyDescent="0.25">
      <c r="A24" s="16">
        <f t="shared" si="17"/>
        <v>17</v>
      </c>
      <c r="B24" s="62">
        <v>390260</v>
      </c>
      <c r="C24" s="102" t="s">
        <v>25</v>
      </c>
      <c r="D24" s="17">
        <v>15521</v>
      </c>
      <c r="E24" s="18">
        <f t="shared" si="0"/>
        <v>896</v>
      </c>
      <c r="F24" s="19">
        <f t="shared" si="1"/>
        <v>3081.2543999999998</v>
      </c>
      <c r="G24" s="18">
        <f t="shared" si="2"/>
        <v>342</v>
      </c>
      <c r="H24" s="19">
        <f t="shared" si="3"/>
        <v>1605.8610000000001</v>
      </c>
      <c r="I24" s="18">
        <f t="shared" si="4"/>
        <v>1900</v>
      </c>
      <c r="J24" s="19">
        <f t="shared" si="5"/>
        <v>1319.36</v>
      </c>
      <c r="K24" s="18">
        <f t="shared" si="6"/>
        <v>549</v>
      </c>
      <c r="L24" s="19">
        <f t="shared" si="7"/>
        <v>699.04169999999999</v>
      </c>
      <c r="M24" s="18">
        <f t="shared" si="8"/>
        <v>20</v>
      </c>
      <c r="N24" s="19">
        <f t="shared" si="9"/>
        <v>213.864</v>
      </c>
      <c r="O24" s="18">
        <f t="shared" si="10"/>
        <v>421</v>
      </c>
      <c r="P24" s="19">
        <f t="shared" si="11"/>
        <v>1110.2191</v>
      </c>
      <c r="Q24" s="18">
        <f t="shared" si="12"/>
        <v>31</v>
      </c>
      <c r="R24" s="19">
        <f t="shared" si="13"/>
        <v>1097.8463999999999</v>
      </c>
      <c r="S24" s="20">
        <f t="shared" si="14"/>
        <v>56</v>
      </c>
      <c r="T24" s="19">
        <f t="shared" si="15"/>
        <v>272.13760000000002</v>
      </c>
      <c r="U24" s="19">
        <f t="shared" si="16"/>
        <v>9399.5841999999993</v>
      </c>
    </row>
    <row r="25" spans="1:22" outlineLevel="1" x14ac:dyDescent="0.25">
      <c r="A25" s="16">
        <f t="shared" si="17"/>
        <v>18</v>
      </c>
      <c r="B25" s="62">
        <v>390250</v>
      </c>
      <c r="C25" s="102" t="s">
        <v>26</v>
      </c>
      <c r="D25" s="17">
        <v>11296</v>
      </c>
      <c r="E25" s="18">
        <f t="shared" si="0"/>
        <v>652</v>
      </c>
      <c r="F25" s="19">
        <f t="shared" si="1"/>
        <v>2242.1628000000001</v>
      </c>
      <c r="G25" s="18">
        <f t="shared" si="2"/>
        <v>249</v>
      </c>
      <c r="H25" s="19">
        <f t="shared" si="3"/>
        <v>1169.1795</v>
      </c>
      <c r="I25" s="18">
        <f t="shared" si="4"/>
        <v>1383</v>
      </c>
      <c r="J25" s="19">
        <f t="shared" si="5"/>
        <v>960.35519999999997</v>
      </c>
      <c r="K25" s="18">
        <f t="shared" si="6"/>
        <v>400</v>
      </c>
      <c r="L25" s="19">
        <f t="shared" si="7"/>
        <v>509.32</v>
      </c>
      <c r="M25" s="18">
        <f t="shared" si="8"/>
        <v>15</v>
      </c>
      <c r="N25" s="19">
        <f t="shared" si="9"/>
        <v>160.398</v>
      </c>
      <c r="O25" s="18">
        <f t="shared" si="10"/>
        <v>306</v>
      </c>
      <c r="P25" s="19">
        <f t="shared" si="11"/>
        <v>806.95259999999996</v>
      </c>
      <c r="Q25" s="18">
        <f t="shared" si="12"/>
        <v>23</v>
      </c>
      <c r="R25" s="19">
        <f t="shared" si="13"/>
        <v>814.53120000000001</v>
      </c>
      <c r="S25" s="20">
        <f t="shared" si="14"/>
        <v>41</v>
      </c>
      <c r="T25" s="19">
        <f t="shared" si="15"/>
        <v>199.24359999999999</v>
      </c>
      <c r="U25" s="19">
        <f t="shared" si="16"/>
        <v>6862.1428999999998</v>
      </c>
    </row>
    <row r="26" spans="1:22" outlineLevel="1" x14ac:dyDescent="0.25">
      <c r="A26" s="16">
        <f t="shared" si="17"/>
        <v>19</v>
      </c>
      <c r="B26" s="62">
        <v>390300</v>
      </c>
      <c r="C26" s="102" t="s">
        <v>27</v>
      </c>
      <c r="D26" s="17">
        <v>11016</v>
      </c>
      <c r="E26" s="18">
        <f t="shared" si="0"/>
        <v>636</v>
      </c>
      <c r="F26" s="19">
        <f t="shared" si="1"/>
        <v>2187.1404000000002</v>
      </c>
      <c r="G26" s="18">
        <f t="shared" si="2"/>
        <v>243</v>
      </c>
      <c r="H26" s="19">
        <f t="shared" si="3"/>
        <v>1141.0065</v>
      </c>
      <c r="I26" s="18">
        <f t="shared" si="4"/>
        <v>1348</v>
      </c>
      <c r="J26" s="19">
        <f t="shared" si="5"/>
        <v>936.05119999999999</v>
      </c>
      <c r="K26" s="18">
        <f t="shared" si="6"/>
        <v>390</v>
      </c>
      <c r="L26" s="19">
        <f t="shared" si="7"/>
        <v>496.58699999999999</v>
      </c>
      <c r="M26" s="18">
        <f t="shared" si="8"/>
        <v>14</v>
      </c>
      <c r="N26" s="19">
        <f t="shared" si="9"/>
        <v>149.70480000000001</v>
      </c>
      <c r="O26" s="18">
        <f t="shared" si="10"/>
        <v>299</v>
      </c>
      <c r="P26" s="19">
        <f t="shared" si="11"/>
        <v>788.49289999999996</v>
      </c>
      <c r="Q26" s="18">
        <f t="shared" si="12"/>
        <v>22</v>
      </c>
      <c r="R26" s="19">
        <f t="shared" si="13"/>
        <v>779.11680000000001</v>
      </c>
      <c r="S26" s="20">
        <f t="shared" si="14"/>
        <v>40</v>
      </c>
      <c r="T26" s="19">
        <f t="shared" si="15"/>
        <v>194.38399999999999</v>
      </c>
      <c r="U26" s="19">
        <f t="shared" si="16"/>
        <v>6672.4836000000014</v>
      </c>
    </row>
    <row r="27" spans="1:22" outlineLevel="1" x14ac:dyDescent="0.25">
      <c r="A27" s="16">
        <f t="shared" si="17"/>
        <v>20</v>
      </c>
      <c r="B27" s="62">
        <v>390310</v>
      </c>
      <c r="C27" s="102" t="s">
        <v>28</v>
      </c>
      <c r="D27" s="17">
        <v>16395</v>
      </c>
      <c r="E27" s="18">
        <f t="shared" si="0"/>
        <v>947</v>
      </c>
      <c r="F27" s="19">
        <f t="shared" si="1"/>
        <v>3256.6383000000001</v>
      </c>
      <c r="G27" s="18">
        <f t="shared" si="2"/>
        <v>361</v>
      </c>
      <c r="H27" s="19">
        <f t="shared" si="3"/>
        <v>1695.0754999999999</v>
      </c>
      <c r="I27" s="18">
        <f t="shared" si="4"/>
        <v>2007</v>
      </c>
      <c r="J27" s="19">
        <f t="shared" si="5"/>
        <v>1393.6608000000001</v>
      </c>
      <c r="K27" s="18">
        <f t="shared" si="6"/>
        <v>580</v>
      </c>
      <c r="L27" s="19">
        <f t="shared" si="7"/>
        <v>738.51400000000001</v>
      </c>
      <c r="M27" s="18">
        <f t="shared" si="8"/>
        <v>21</v>
      </c>
      <c r="N27" s="19">
        <f t="shared" si="9"/>
        <v>224.55719999999999</v>
      </c>
      <c r="O27" s="18">
        <f t="shared" si="10"/>
        <v>444</v>
      </c>
      <c r="P27" s="19">
        <f t="shared" si="11"/>
        <v>1170.8724</v>
      </c>
      <c r="Q27" s="18">
        <f t="shared" si="12"/>
        <v>33</v>
      </c>
      <c r="R27" s="19">
        <f t="shared" si="13"/>
        <v>1168.6751999999999</v>
      </c>
      <c r="S27" s="20">
        <f t="shared" si="14"/>
        <v>59</v>
      </c>
      <c r="T27" s="19">
        <f t="shared" si="15"/>
        <v>286.71640000000002</v>
      </c>
      <c r="U27" s="19">
        <f t="shared" si="16"/>
        <v>9934.7097999999987</v>
      </c>
    </row>
    <row r="28" spans="1:22" outlineLevel="1" x14ac:dyDescent="0.25">
      <c r="A28" s="16">
        <f t="shared" si="17"/>
        <v>21</v>
      </c>
      <c r="B28" s="62">
        <v>390320</v>
      </c>
      <c r="C28" s="102" t="s">
        <v>29</v>
      </c>
      <c r="D28" s="17">
        <v>15199</v>
      </c>
      <c r="E28" s="18">
        <f t="shared" si="0"/>
        <v>877</v>
      </c>
      <c r="F28" s="19">
        <f t="shared" si="1"/>
        <v>3015.9153000000001</v>
      </c>
      <c r="G28" s="18">
        <f t="shared" si="2"/>
        <v>335</v>
      </c>
      <c r="H28" s="19">
        <f t="shared" si="3"/>
        <v>1572.9925000000001</v>
      </c>
      <c r="I28" s="18">
        <f t="shared" si="4"/>
        <v>1860</v>
      </c>
      <c r="J28" s="19">
        <f t="shared" si="5"/>
        <v>1291.5840000000001</v>
      </c>
      <c r="K28" s="18">
        <f t="shared" si="6"/>
        <v>538</v>
      </c>
      <c r="L28" s="19">
        <f t="shared" si="7"/>
        <v>685.03539999999998</v>
      </c>
      <c r="M28" s="18">
        <f t="shared" si="8"/>
        <v>20</v>
      </c>
      <c r="N28" s="19">
        <f t="shared" si="9"/>
        <v>213.864</v>
      </c>
      <c r="O28" s="18">
        <f t="shared" si="10"/>
        <v>412</v>
      </c>
      <c r="P28" s="19">
        <f t="shared" si="11"/>
        <v>1086.4852000000001</v>
      </c>
      <c r="Q28" s="18">
        <f t="shared" si="12"/>
        <v>31</v>
      </c>
      <c r="R28" s="19">
        <f t="shared" si="13"/>
        <v>1097.8463999999999</v>
      </c>
      <c r="S28" s="20">
        <f t="shared" si="14"/>
        <v>55</v>
      </c>
      <c r="T28" s="19">
        <f t="shared" si="15"/>
        <v>267.27800000000002</v>
      </c>
      <c r="U28" s="19">
        <f t="shared" si="16"/>
        <v>9231.0007999999998</v>
      </c>
    </row>
    <row r="29" spans="1:22" outlineLevel="1" x14ac:dyDescent="0.25">
      <c r="A29" s="16">
        <f t="shared" si="17"/>
        <v>22</v>
      </c>
      <c r="B29" s="62">
        <v>390180</v>
      </c>
      <c r="C29" s="102" t="s">
        <v>30</v>
      </c>
      <c r="D29" s="17">
        <v>27196</v>
      </c>
      <c r="E29" s="18">
        <f t="shared" si="0"/>
        <v>1570</v>
      </c>
      <c r="F29" s="19">
        <f t="shared" si="1"/>
        <v>5399.0730000000003</v>
      </c>
      <c r="G29" s="18">
        <f t="shared" si="2"/>
        <v>599</v>
      </c>
      <c r="H29" s="19">
        <f t="shared" si="3"/>
        <v>2812.6044999999999</v>
      </c>
      <c r="I29" s="18">
        <f t="shared" si="4"/>
        <v>3329</v>
      </c>
      <c r="J29" s="19">
        <f t="shared" si="5"/>
        <v>2311.6576</v>
      </c>
      <c r="K29" s="18">
        <f t="shared" si="6"/>
        <v>962</v>
      </c>
      <c r="L29" s="19">
        <f t="shared" si="7"/>
        <v>1224.9146000000001</v>
      </c>
      <c r="M29" s="18">
        <f t="shared" si="8"/>
        <v>35</v>
      </c>
      <c r="N29" s="19">
        <f t="shared" si="9"/>
        <v>374.262</v>
      </c>
      <c r="O29" s="18">
        <f t="shared" si="10"/>
        <v>737</v>
      </c>
      <c r="P29" s="19">
        <f t="shared" si="11"/>
        <v>1943.5427</v>
      </c>
      <c r="Q29" s="18">
        <f t="shared" si="12"/>
        <v>55</v>
      </c>
      <c r="R29" s="19">
        <f t="shared" si="13"/>
        <v>1947.7919999999999</v>
      </c>
      <c r="S29" s="20">
        <f t="shared" si="14"/>
        <v>99</v>
      </c>
      <c r="T29" s="19">
        <f t="shared" si="15"/>
        <v>481.10039999999998</v>
      </c>
      <c r="U29" s="19">
        <f t="shared" si="16"/>
        <v>16494.946800000002</v>
      </c>
    </row>
    <row r="30" spans="1:22" outlineLevel="1" x14ac:dyDescent="0.25">
      <c r="A30" s="16">
        <f t="shared" si="17"/>
        <v>23</v>
      </c>
      <c r="B30" s="62">
        <v>390270</v>
      </c>
      <c r="C30" s="102" t="s">
        <v>31</v>
      </c>
      <c r="D30" s="17">
        <v>14950</v>
      </c>
      <c r="E30" s="18">
        <f t="shared" si="0"/>
        <v>863</v>
      </c>
      <c r="F30" s="19">
        <f t="shared" si="1"/>
        <v>2967.7707</v>
      </c>
      <c r="G30" s="18">
        <f t="shared" si="2"/>
        <v>329</v>
      </c>
      <c r="H30" s="19">
        <f t="shared" si="3"/>
        <v>1544.8195000000001</v>
      </c>
      <c r="I30" s="18">
        <f t="shared" si="4"/>
        <v>1830</v>
      </c>
      <c r="J30" s="19">
        <f t="shared" si="5"/>
        <v>1270.752</v>
      </c>
      <c r="K30" s="18">
        <f t="shared" si="6"/>
        <v>529</v>
      </c>
      <c r="L30" s="19">
        <f t="shared" si="7"/>
        <v>673.57569999999998</v>
      </c>
      <c r="M30" s="18">
        <f t="shared" si="8"/>
        <v>19</v>
      </c>
      <c r="N30" s="19">
        <f t="shared" si="9"/>
        <v>203.17080000000001</v>
      </c>
      <c r="O30" s="18">
        <f t="shared" si="10"/>
        <v>405</v>
      </c>
      <c r="P30" s="19">
        <f t="shared" si="11"/>
        <v>1068.0255</v>
      </c>
      <c r="Q30" s="18">
        <f t="shared" si="12"/>
        <v>30</v>
      </c>
      <c r="R30" s="19">
        <f t="shared" si="13"/>
        <v>1062.432</v>
      </c>
      <c r="S30" s="20">
        <f t="shared" si="14"/>
        <v>54</v>
      </c>
      <c r="T30" s="19">
        <f t="shared" si="15"/>
        <v>262.41840000000002</v>
      </c>
      <c r="U30" s="19">
        <f t="shared" si="16"/>
        <v>9052.9646000000012</v>
      </c>
    </row>
    <row r="31" spans="1:22" outlineLevel="1" x14ac:dyDescent="0.25">
      <c r="A31" s="16">
        <f t="shared" si="17"/>
        <v>24</v>
      </c>
      <c r="B31" s="62">
        <v>390190</v>
      </c>
      <c r="C31" s="102" t="s">
        <v>32</v>
      </c>
      <c r="D31" s="17">
        <v>33333</v>
      </c>
      <c r="E31" s="18">
        <f t="shared" si="0"/>
        <v>1924</v>
      </c>
      <c r="F31" s="19">
        <f t="shared" si="1"/>
        <v>6616.4435999999996</v>
      </c>
      <c r="G31" s="18">
        <f t="shared" si="2"/>
        <v>734</v>
      </c>
      <c r="H31" s="19">
        <f t="shared" si="3"/>
        <v>3446.4969999999998</v>
      </c>
      <c r="I31" s="18">
        <f t="shared" si="4"/>
        <v>4080</v>
      </c>
      <c r="J31" s="19">
        <f t="shared" si="5"/>
        <v>2833.152</v>
      </c>
      <c r="K31" s="18">
        <f t="shared" si="6"/>
        <v>1179</v>
      </c>
      <c r="L31" s="19">
        <f t="shared" si="7"/>
        <v>1501.2207000000001</v>
      </c>
      <c r="M31" s="18">
        <f t="shared" si="8"/>
        <v>43</v>
      </c>
      <c r="N31" s="19">
        <f t="shared" si="9"/>
        <v>459.80759999999998</v>
      </c>
      <c r="O31" s="18">
        <f t="shared" si="10"/>
        <v>903</v>
      </c>
      <c r="P31" s="19">
        <f t="shared" si="11"/>
        <v>2381.3013000000001</v>
      </c>
      <c r="Q31" s="18">
        <f t="shared" si="12"/>
        <v>67</v>
      </c>
      <c r="R31" s="19">
        <f t="shared" si="13"/>
        <v>2372.7647999999999</v>
      </c>
      <c r="S31" s="20">
        <f t="shared" si="14"/>
        <v>121</v>
      </c>
      <c r="T31" s="19">
        <f t="shared" si="15"/>
        <v>588.01160000000004</v>
      </c>
      <c r="U31" s="19">
        <f t="shared" si="16"/>
        <v>20199.198600000003</v>
      </c>
    </row>
    <row r="32" spans="1:22" outlineLevel="1" x14ac:dyDescent="0.25">
      <c r="A32" s="16">
        <f t="shared" si="17"/>
        <v>25</v>
      </c>
      <c r="B32" s="62">
        <v>390280</v>
      </c>
      <c r="C32" s="102" t="s">
        <v>33</v>
      </c>
      <c r="D32" s="17">
        <v>38668</v>
      </c>
      <c r="E32" s="18">
        <f t="shared" si="0"/>
        <v>2232</v>
      </c>
      <c r="F32" s="19">
        <f t="shared" si="1"/>
        <v>7675.6247999999996</v>
      </c>
      <c r="G32" s="18">
        <f t="shared" si="2"/>
        <v>852</v>
      </c>
      <c r="H32" s="19">
        <f t="shared" si="3"/>
        <v>4000.5659999999998</v>
      </c>
      <c r="I32" s="18">
        <f t="shared" si="4"/>
        <v>4733</v>
      </c>
      <c r="J32" s="19">
        <f t="shared" si="5"/>
        <v>3286.5952000000002</v>
      </c>
      <c r="K32" s="18">
        <f t="shared" si="6"/>
        <v>1368</v>
      </c>
      <c r="L32" s="19">
        <f t="shared" si="7"/>
        <v>1741.8743999999999</v>
      </c>
      <c r="M32" s="18">
        <f t="shared" si="8"/>
        <v>50</v>
      </c>
      <c r="N32" s="19">
        <f t="shared" si="9"/>
        <v>534.66</v>
      </c>
      <c r="O32" s="18">
        <f t="shared" si="10"/>
        <v>1048</v>
      </c>
      <c r="P32" s="19">
        <f t="shared" si="11"/>
        <v>2763.6808000000001</v>
      </c>
      <c r="Q32" s="18">
        <f t="shared" si="12"/>
        <v>78</v>
      </c>
      <c r="R32" s="19">
        <f t="shared" si="13"/>
        <v>2762.3231999999998</v>
      </c>
      <c r="S32" s="20">
        <f t="shared" si="14"/>
        <v>140</v>
      </c>
      <c r="T32" s="19">
        <f t="shared" si="15"/>
        <v>680.34400000000005</v>
      </c>
      <c r="U32" s="19">
        <f t="shared" si="16"/>
        <v>23445.668399999999</v>
      </c>
    </row>
    <row r="33" spans="1:24" outlineLevel="1" x14ac:dyDescent="0.25">
      <c r="A33" s="16">
        <f t="shared" si="17"/>
        <v>26</v>
      </c>
      <c r="B33" s="62">
        <v>390600</v>
      </c>
      <c r="C33" s="103" t="s">
        <v>34</v>
      </c>
      <c r="D33" s="17">
        <v>12340</v>
      </c>
      <c r="E33" s="18">
        <f t="shared" si="0"/>
        <v>712</v>
      </c>
      <c r="F33" s="19">
        <f t="shared" si="1"/>
        <v>2448.4967999999999</v>
      </c>
      <c r="G33" s="18">
        <f t="shared" si="2"/>
        <v>272</v>
      </c>
      <c r="H33" s="19">
        <f t="shared" si="3"/>
        <v>1277.1759999999999</v>
      </c>
      <c r="I33" s="18">
        <f t="shared" si="4"/>
        <v>1511</v>
      </c>
      <c r="J33" s="19">
        <f t="shared" si="5"/>
        <v>1049.2384</v>
      </c>
      <c r="K33" s="18">
        <f t="shared" si="6"/>
        <v>436</v>
      </c>
      <c r="L33" s="19">
        <f t="shared" si="7"/>
        <v>555.15880000000004</v>
      </c>
      <c r="M33" s="18">
        <f t="shared" si="8"/>
        <v>16</v>
      </c>
      <c r="N33" s="19">
        <f t="shared" si="9"/>
        <v>171.09119999999999</v>
      </c>
      <c r="O33" s="18">
        <f t="shared" si="10"/>
        <v>334</v>
      </c>
      <c r="P33" s="19">
        <f t="shared" si="11"/>
        <v>880.79139999999995</v>
      </c>
      <c r="Q33" s="18">
        <f t="shared" si="12"/>
        <v>25</v>
      </c>
      <c r="R33" s="19">
        <f t="shared" si="13"/>
        <v>885.36</v>
      </c>
      <c r="S33" s="20">
        <f t="shared" si="14"/>
        <v>45</v>
      </c>
      <c r="T33" s="19">
        <f t="shared" si="15"/>
        <v>218.68199999999999</v>
      </c>
      <c r="U33" s="19">
        <f t="shared" si="16"/>
        <v>7485.9945999999991</v>
      </c>
    </row>
    <row r="34" spans="1:24" ht="21" customHeight="1" outlineLevel="1" x14ac:dyDescent="0.25">
      <c r="A34" s="26">
        <f t="shared" si="17"/>
        <v>27</v>
      </c>
      <c r="B34" s="62">
        <v>390340</v>
      </c>
      <c r="C34" s="103" t="s">
        <v>48</v>
      </c>
      <c r="D34" s="17">
        <v>13774</v>
      </c>
      <c r="E34" s="18">
        <f t="shared" si="0"/>
        <v>795</v>
      </c>
      <c r="F34" s="19">
        <f t="shared" si="1"/>
        <v>2733.9254999999998</v>
      </c>
      <c r="G34" s="18">
        <f t="shared" si="2"/>
        <v>303</v>
      </c>
      <c r="H34" s="19">
        <f t="shared" si="3"/>
        <v>1422.7365</v>
      </c>
      <c r="I34" s="18">
        <f t="shared" si="4"/>
        <v>1686</v>
      </c>
      <c r="J34" s="19">
        <f t="shared" si="5"/>
        <v>1170.7583999999999</v>
      </c>
      <c r="K34" s="18">
        <f t="shared" si="6"/>
        <v>487</v>
      </c>
      <c r="L34" s="19">
        <f t="shared" si="7"/>
        <v>620.09709999999995</v>
      </c>
      <c r="M34" s="18">
        <f t="shared" si="8"/>
        <v>18</v>
      </c>
      <c r="N34" s="19">
        <f t="shared" si="9"/>
        <v>192.4776</v>
      </c>
      <c r="O34" s="18">
        <f t="shared" si="10"/>
        <v>373</v>
      </c>
      <c r="P34" s="19">
        <f t="shared" si="11"/>
        <v>983.63829999999996</v>
      </c>
      <c r="Q34" s="18">
        <f t="shared" si="12"/>
        <v>28</v>
      </c>
      <c r="R34" s="19">
        <f t="shared" si="13"/>
        <v>991.60320000000002</v>
      </c>
      <c r="S34" s="20">
        <f t="shared" si="14"/>
        <v>50</v>
      </c>
      <c r="T34" s="19">
        <f t="shared" si="15"/>
        <v>242.98</v>
      </c>
      <c r="U34" s="19">
        <f t="shared" si="16"/>
        <v>8358.2165999999997</v>
      </c>
    </row>
    <row r="35" spans="1:24" ht="36.75" customHeight="1" outlineLevel="1" x14ac:dyDescent="0.25">
      <c r="A35" s="26">
        <v>28</v>
      </c>
      <c r="B35" s="62" t="s">
        <v>35</v>
      </c>
      <c r="C35" s="27" t="s">
        <v>36</v>
      </c>
      <c r="D35" s="17">
        <v>6430</v>
      </c>
      <c r="E35" s="18">
        <f t="shared" si="0"/>
        <v>371</v>
      </c>
      <c r="F35" s="19">
        <f t="shared" si="1"/>
        <v>1275.8318999999999</v>
      </c>
      <c r="G35" s="18">
        <f t="shared" si="2"/>
        <v>142</v>
      </c>
      <c r="H35" s="19">
        <f t="shared" si="3"/>
        <v>666.76099999999997</v>
      </c>
      <c r="I35" s="18">
        <f t="shared" si="4"/>
        <v>787</v>
      </c>
      <c r="J35" s="19">
        <f t="shared" si="5"/>
        <v>546.49279999999999</v>
      </c>
      <c r="K35" s="18">
        <f t="shared" si="6"/>
        <v>227</v>
      </c>
      <c r="L35" s="19">
        <f t="shared" si="7"/>
        <v>289.03910000000002</v>
      </c>
      <c r="M35" s="18">
        <f t="shared" si="8"/>
        <v>8</v>
      </c>
      <c r="N35" s="19">
        <f t="shared" si="9"/>
        <v>85.545599999999993</v>
      </c>
      <c r="O35" s="18">
        <f t="shared" si="10"/>
        <v>174</v>
      </c>
      <c r="P35" s="19">
        <f t="shared" si="11"/>
        <v>458.85539999999997</v>
      </c>
      <c r="Q35" s="18">
        <f t="shared" si="12"/>
        <v>13</v>
      </c>
      <c r="R35" s="19">
        <f t="shared" si="13"/>
        <v>460.38720000000001</v>
      </c>
      <c r="S35" s="20">
        <f t="shared" si="14"/>
        <v>23</v>
      </c>
      <c r="T35" s="19">
        <f t="shared" si="15"/>
        <v>111.77079999999999</v>
      </c>
      <c r="U35" s="19">
        <f t="shared" si="16"/>
        <v>3894.6837999999993</v>
      </c>
    </row>
    <row r="36" spans="1:24" s="31" customFormat="1" outlineLevel="1" x14ac:dyDescent="0.25">
      <c r="A36" s="8"/>
      <c r="B36" s="9"/>
      <c r="C36" s="104" t="s">
        <v>37</v>
      </c>
      <c r="D36" s="91">
        <f>SUM(D8:D35)</f>
        <v>1046899</v>
      </c>
      <c r="E36" s="28">
        <f>SUM(E8:E35)</f>
        <v>60437</v>
      </c>
      <c r="F36" s="29">
        <f t="shared" ref="F36:T36" si="18">SUM(F8:F35)</f>
        <v>207836.79929999996</v>
      </c>
      <c r="G36" s="28">
        <f t="shared" si="18"/>
        <v>23067</v>
      </c>
      <c r="H36" s="29">
        <f t="shared" si="18"/>
        <v>108311.09850000001</v>
      </c>
      <c r="I36" s="28">
        <f t="shared" si="18"/>
        <v>128149</v>
      </c>
      <c r="J36" s="29">
        <f t="shared" si="18"/>
        <v>88986.665600000008</v>
      </c>
      <c r="K36" s="28">
        <f t="shared" si="18"/>
        <v>37029</v>
      </c>
      <c r="L36" s="29">
        <f t="shared" si="18"/>
        <v>47149.025699999991</v>
      </c>
      <c r="M36" s="28">
        <f t="shared" si="18"/>
        <v>1359</v>
      </c>
      <c r="N36" s="29">
        <f t="shared" si="18"/>
        <v>14532.058799999997</v>
      </c>
      <c r="O36" s="28">
        <f t="shared" si="18"/>
        <v>28373</v>
      </c>
      <c r="P36" s="29">
        <f t="shared" si="18"/>
        <v>74822.438300000023</v>
      </c>
      <c r="Q36" s="28">
        <f t="shared" ref="Q36:R36" si="19">SUM(Q8:Q35)</f>
        <v>2105</v>
      </c>
      <c r="R36" s="29">
        <f t="shared" si="19"/>
        <v>74547.312000000005</v>
      </c>
      <c r="S36" s="28">
        <f t="shared" si="18"/>
        <v>3792</v>
      </c>
      <c r="T36" s="29">
        <f t="shared" si="18"/>
        <v>18427.603200000001</v>
      </c>
      <c r="U36" s="29">
        <f>SUM(U8:U35)</f>
        <v>634613.00139999995</v>
      </c>
      <c r="V36" s="30"/>
    </row>
    <row r="37" spans="1:24" s="38" customFormat="1" outlineLevel="1" x14ac:dyDescent="0.25">
      <c r="A37" s="32"/>
      <c r="B37" s="93"/>
      <c r="C37" s="105" t="s">
        <v>38</v>
      </c>
      <c r="D37" s="17">
        <v>778</v>
      </c>
      <c r="E37" s="34">
        <f t="shared" ref="E37:T37" si="20">E38-E36</f>
        <v>47</v>
      </c>
      <c r="F37" s="35">
        <f t="shared" si="20"/>
        <v>161.60070000003907</v>
      </c>
      <c r="G37" s="34">
        <f t="shared" si="20"/>
        <v>16</v>
      </c>
      <c r="H37" s="35">
        <f t="shared" si="20"/>
        <v>75.101499999989755</v>
      </c>
      <c r="I37" s="34">
        <f t="shared" si="20"/>
        <v>95</v>
      </c>
      <c r="J37" s="35">
        <f t="shared" si="20"/>
        <v>65.934399999998277</v>
      </c>
      <c r="K37" s="34">
        <f t="shared" si="20"/>
        <v>27</v>
      </c>
      <c r="L37" s="35">
        <f t="shared" si="20"/>
        <v>34.374300000010408</v>
      </c>
      <c r="M37" s="34">
        <f t="shared" si="20"/>
        <v>0</v>
      </c>
      <c r="N37" s="35">
        <f t="shared" si="20"/>
        <v>4.1200000003300374E-2</v>
      </c>
      <c r="O37" s="34">
        <f t="shared" si="20"/>
        <v>22</v>
      </c>
      <c r="P37" s="35">
        <f t="shared" si="20"/>
        <v>58.061699999976554</v>
      </c>
      <c r="Q37" s="34">
        <f t="shared" ref="Q37:R37" si="21">Q38-Q36</f>
        <v>0</v>
      </c>
      <c r="R37" s="35">
        <f t="shared" si="21"/>
        <v>-1.2000000002444722E-2</v>
      </c>
      <c r="S37" s="36">
        <f t="shared" si="20"/>
        <v>3</v>
      </c>
      <c r="T37" s="35">
        <f t="shared" si="20"/>
        <v>14.596799999999348</v>
      </c>
      <c r="U37" s="35">
        <f t="shared" si="16"/>
        <v>409.69860000001427</v>
      </c>
      <c r="V37" s="37"/>
    </row>
    <row r="38" spans="1:24" s="46" customFormat="1" ht="18.75" outlineLevel="1" x14ac:dyDescent="0.25">
      <c r="A38" s="39"/>
      <c r="B38" s="94"/>
      <c r="C38" s="106" t="s">
        <v>39</v>
      </c>
      <c r="D38" s="40">
        <f>D36+D37</f>
        <v>1047677</v>
      </c>
      <c r="E38" s="41">
        <v>60484</v>
      </c>
      <c r="F38" s="42">
        <v>207998.4</v>
      </c>
      <c r="G38" s="43">
        <v>23083</v>
      </c>
      <c r="H38" s="42">
        <v>108386.2</v>
      </c>
      <c r="I38" s="43">
        <v>128244</v>
      </c>
      <c r="J38" s="42">
        <v>89052.6</v>
      </c>
      <c r="K38" s="43">
        <v>37056</v>
      </c>
      <c r="L38" s="42">
        <v>47183.4</v>
      </c>
      <c r="M38" s="43">
        <v>1359</v>
      </c>
      <c r="N38" s="42">
        <v>14532.1</v>
      </c>
      <c r="O38" s="43">
        <v>28395</v>
      </c>
      <c r="P38" s="42">
        <v>74880.5</v>
      </c>
      <c r="Q38" s="41">
        <v>2105</v>
      </c>
      <c r="R38" s="42">
        <v>74547.3</v>
      </c>
      <c r="S38" s="43">
        <v>3795</v>
      </c>
      <c r="T38" s="42">
        <v>18442.2</v>
      </c>
      <c r="U38" s="44">
        <f t="shared" si="16"/>
        <v>635022.69999999995</v>
      </c>
      <c r="V38" s="45"/>
      <c r="W38" s="112"/>
      <c r="X38" s="113"/>
    </row>
    <row r="39" spans="1:24" x14ac:dyDescent="0.25">
      <c r="A39" s="47"/>
      <c r="B39" s="95"/>
      <c r="C39" s="95"/>
      <c r="D39" s="49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1"/>
    </row>
    <row r="40" spans="1:24" s="25" customFormat="1" ht="37.5" customHeight="1" x14ac:dyDescent="0.25">
      <c r="A40" s="130" t="s">
        <v>97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24"/>
    </row>
    <row r="41" spans="1:24" s="52" customFormat="1" ht="15.75" customHeight="1" x14ac:dyDescent="0.25">
      <c r="A41" s="96"/>
      <c r="B41" s="96"/>
      <c r="C41" s="96"/>
      <c r="D41" s="53"/>
      <c r="F41" s="54"/>
      <c r="I41" s="55"/>
      <c r="J41" s="56"/>
      <c r="K41" s="56"/>
      <c r="L41" s="56"/>
      <c r="M41" s="56"/>
      <c r="N41" s="56"/>
      <c r="O41" s="57"/>
      <c r="P41" s="54"/>
      <c r="Q41" s="54"/>
      <c r="R41" s="54"/>
      <c r="S41" s="58"/>
      <c r="T41" s="59"/>
      <c r="U41" s="54"/>
      <c r="V41" s="60"/>
    </row>
    <row r="42" spans="1:24" s="25" customFormat="1" ht="107.25" customHeight="1" x14ac:dyDescent="0.25">
      <c r="A42" s="131" t="s">
        <v>0</v>
      </c>
      <c r="B42" s="132" t="s">
        <v>1</v>
      </c>
      <c r="C42" s="131" t="s">
        <v>2</v>
      </c>
      <c r="D42" s="12"/>
      <c r="E42" s="134" t="s">
        <v>3</v>
      </c>
      <c r="F42" s="135"/>
      <c r="G42" s="136" t="s">
        <v>4</v>
      </c>
      <c r="H42" s="137"/>
      <c r="I42" s="136" t="s">
        <v>5</v>
      </c>
      <c r="J42" s="137"/>
      <c r="K42" s="136" t="s">
        <v>6</v>
      </c>
      <c r="L42" s="137"/>
      <c r="M42" s="136" t="s">
        <v>90</v>
      </c>
      <c r="N42" s="137"/>
      <c r="O42" s="136" t="s">
        <v>91</v>
      </c>
      <c r="P42" s="137"/>
      <c r="Q42" s="136" t="s">
        <v>92</v>
      </c>
      <c r="R42" s="137"/>
      <c r="S42" s="136" t="s">
        <v>93</v>
      </c>
      <c r="T42" s="137"/>
      <c r="U42" s="138" t="s">
        <v>7</v>
      </c>
      <c r="V42" s="24"/>
    </row>
    <row r="43" spans="1:24" s="25" customFormat="1" ht="63" x14ac:dyDescent="0.25">
      <c r="A43" s="131"/>
      <c r="B43" s="133"/>
      <c r="C43" s="131"/>
      <c r="D43" s="61"/>
      <c r="E43" s="7" t="s">
        <v>8</v>
      </c>
      <c r="F43" s="10" t="s">
        <v>9</v>
      </c>
      <c r="G43" s="7" t="s">
        <v>8</v>
      </c>
      <c r="H43" s="10" t="s">
        <v>9</v>
      </c>
      <c r="I43" s="7" t="s">
        <v>8</v>
      </c>
      <c r="J43" s="10" t="s">
        <v>9</v>
      </c>
      <c r="K43" s="7" t="s">
        <v>8</v>
      </c>
      <c r="L43" s="10" t="s">
        <v>9</v>
      </c>
      <c r="M43" s="7" t="s">
        <v>8</v>
      </c>
      <c r="N43" s="10" t="s">
        <v>9</v>
      </c>
      <c r="O43" s="7" t="s">
        <v>8</v>
      </c>
      <c r="P43" s="10" t="s">
        <v>9</v>
      </c>
      <c r="Q43" s="7" t="s">
        <v>8</v>
      </c>
      <c r="R43" s="10" t="s">
        <v>9</v>
      </c>
      <c r="S43" s="7" t="s">
        <v>8</v>
      </c>
      <c r="T43" s="10" t="s">
        <v>9</v>
      </c>
      <c r="U43" s="138"/>
      <c r="V43" s="24"/>
    </row>
    <row r="44" spans="1:24" s="67" customFormat="1" ht="31.5" x14ac:dyDescent="0.25">
      <c r="A44" s="16">
        <v>1</v>
      </c>
      <c r="B44" s="62">
        <v>390470</v>
      </c>
      <c r="C44" s="126" t="s">
        <v>40</v>
      </c>
      <c r="D44" s="63"/>
      <c r="E44" s="64">
        <v>20240</v>
      </c>
      <c r="F44" s="65">
        <f>ROUND(E44*$F$6/1000,5)</f>
        <v>69603.335999999996</v>
      </c>
      <c r="G44" s="64">
        <v>7270</v>
      </c>
      <c r="H44" s="65">
        <f>ROUND(G44*$H$6/1000,5)</f>
        <v>34136.285000000003</v>
      </c>
      <c r="I44" s="64">
        <v>12272</v>
      </c>
      <c r="J44" s="65">
        <f>ROUND(I44*$J$6/1000,5)</f>
        <v>8521.6767999999993</v>
      </c>
      <c r="K44" s="64">
        <v>7556</v>
      </c>
      <c r="L44" s="65">
        <f>ROUND(K44*$L$6/1000,5)</f>
        <v>9621.0547999999999</v>
      </c>
      <c r="M44" s="64"/>
      <c r="N44" s="65">
        <f>ROUND(M44*$N$6/1000,5)</f>
        <v>0</v>
      </c>
      <c r="O44" s="64"/>
      <c r="P44" s="65">
        <f>ROUND(O44*$P$6/1000,5)</f>
        <v>0</v>
      </c>
      <c r="Q44" s="65"/>
      <c r="R44" s="65">
        <f>ROUND(Q44*$R$6/1000,5)</f>
        <v>0</v>
      </c>
      <c r="S44" s="64">
        <v>1678</v>
      </c>
      <c r="T44" s="65">
        <f>ROUND(S44*$T$6/1000,5)</f>
        <v>8154.4088000000002</v>
      </c>
      <c r="U44" s="65">
        <f>F44+H44+J44+L44+N44+P44+R44+T44</f>
        <v>130036.7614</v>
      </c>
      <c r="V44" s="66"/>
    </row>
    <row r="45" spans="1:24" s="67" customFormat="1" x14ac:dyDescent="0.25">
      <c r="A45" s="16">
        <f>A44+1</f>
        <v>2</v>
      </c>
      <c r="B45" s="62">
        <v>390800</v>
      </c>
      <c r="C45" s="126" t="s">
        <v>41</v>
      </c>
      <c r="D45" s="63"/>
      <c r="E45" s="64">
        <v>4430</v>
      </c>
      <c r="F45" s="65">
        <f t="shared" ref="F45:F92" si="22">ROUND(E45*$F$6/1000,5)</f>
        <v>15234.326999999999</v>
      </c>
      <c r="G45" s="64">
        <v>5330</v>
      </c>
      <c r="H45" s="65">
        <f t="shared" ref="H45:H92" si="23">ROUND(G45*$H$6/1000,5)</f>
        <v>25027.014999999999</v>
      </c>
      <c r="I45" s="64">
        <v>2000</v>
      </c>
      <c r="J45" s="65">
        <f t="shared" ref="J45:J92" si="24">ROUND(I45*$J$6/1000,5)</f>
        <v>1388.8</v>
      </c>
      <c r="K45" s="64">
        <v>497</v>
      </c>
      <c r="L45" s="65">
        <f t="shared" ref="L45:L92" si="25">ROUND(K45*$L$6/1000,5)</f>
        <v>632.83010000000002</v>
      </c>
      <c r="M45" s="64"/>
      <c r="N45" s="65">
        <f t="shared" ref="N45:N92" si="26">ROUND(M45*$N$6/1000,5)</f>
        <v>0</v>
      </c>
      <c r="O45" s="64"/>
      <c r="P45" s="65">
        <f t="shared" ref="P45:P92" si="27">ROUND(O45*$P$6/1000,5)</f>
        <v>0</v>
      </c>
      <c r="Q45" s="65"/>
      <c r="R45" s="65">
        <f t="shared" ref="R45:R92" si="28">ROUND(Q45*$R$6/1000,5)</f>
        <v>0</v>
      </c>
      <c r="S45" s="64"/>
      <c r="T45" s="65">
        <f t="shared" ref="T45:T92" si="29">ROUND(S45*$T$6/1000,5)</f>
        <v>0</v>
      </c>
      <c r="U45" s="65">
        <f t="shared" ref="U45:U92" si="30">F45+H45+J45+L45+N45+P45+R45+T45</f>
        <v>42282.972099999999</v>
      </c>
      <c r="V45" s="66"/>
    </row>
    <row r="46" spans="1:24" s="67" customFormat="1" x14ac:dyDescent="0.25">
      <c r="A46" s="16">
        <f t="shared" ref="A46:A90" si="31">A45+1</f>
        <v>3</v>
      </c>
      <c r="B46" s="124">
        <v>390012</v>
      </c>
      <c r="C46" s="128" t="s">
        <v>98</v>
      </c>
      <c r="D46" s="63"/>
      <c r="E46" s="64">
        <v>4820</v>
      </c>
      <c r="F46" s="65">
        <f t="shared" si="22"/>
        <v>16575.498</v>
      </c>
      <c r="G46" s="64">
        <v>2990</v>
      </c>
      <c r="H46" s="65">
        <f t="shared" si="23"/>
        <v>14039.545</v>
      </c>
      <c r="I46" s="64">
        <v>5000</v>
      </c>
      <c r="J46" s="65">
        <f t="shared" si="24"/>
        <v>3472</v>
      </c>
      <c r="K46" s="64">
        <v>2486</v>
      </c>
      <c r="L46" s="65">
        <f t="shared" si="25"/>
        <v>3165.4238</v>
      </c>
      <c r="M46" s="64"/>
      <c r="N46" s="65">
        <f t="shared" si="26"/>
        <v>0</v>
      </c>
      <c r="O46" s="64"/>
      <c r="P46" s="65">
        <f t="shared" si="27"/>
        <v>0</v>
      </c>
      <c r="Q46" s="65"/>
      <c r="R46" s="65">
        <f t="shared" si="28"/>
        <v>0</v>
      </c>
      <c r="S46" s="64">
        <v>2000</v>
      </c>
      <c r="T46" s="65">
        <f t="shared" si="29"/>
        <v>9719.2000000000007</v>
      </c>
      <c r="U46" s="65">
        <f t="shared" si="30"/>
        <v>46971.666799999992</v>
      </c>
      <c r="V46" s="66"/>
    </row>
    <row r="47" spans="1:24" s="67" customFormat="1" ht="31.5" x14ac:dyDescent="0.25">
      <c r="A47" s="16">
        <f t="shared" si="31"/>
        <v>4</v>
      </c>
      <c r="B47" s="124">
        <v>390018</v>
      </c>
      <c r="C47" s="129" t="s">
        <v>99</v>
      </c>
      <c r="D47" s="63"/>
      <c r="E47" s="64"/>
      <c r="F47" s="65">
        <f t="shared" si="22"/>
        <v>0</v>
      </c>
      <c r="G47" s="64"/>
      <c r="H47" s="65">
        <f t="shared" si="23"/>
        <v>0</v>
      </c>
      <c r="I47" s="64"/>
      <c r="J47" s="65">
        <f t="shared" si="24"/>
        <v>0</v>
      </c>
      <c r="K47" s="64"/>
      <c r="L47" s="65">
        <f t="shared" si="25"/>
        <v>0</v>
      </c>
      <c r="M47" s="64">
        <v>875</v>
      </c>
      <c r="N47" s="65">
        <f t="shared" si="26"/>
        <v>9356.5499999999993</v>
      </c>
      <c r="O47" s="64">
        <v>15823</v>
      </c>
      <c r="P47" s="65">
        <f t="shared" si="27"/>
        <v>41726.833299999998</v>
      </c>
      <c r="Q47" s="65"/>
      <c r="R47" s="65">
        <f t="shared" si="28"/>
        <v>0</v>
      </c>
      <c r="S47" s="64"/>
      <c r="T47" s="65">
        <f t="shared" si="29"/>
        <v>0</v>
      </c>
      <c r="U47" s="65">
        <f t="shared" si="30"/>
        <v>51083.383300000001</v>
      </c>
      <c r="V47" s="66"/>
    </row>
    <row r="48" spans="1:24" s="67" customFormat="1" ht="31.5" x14ac:dyDescent="0.25">
      <c r="A48" s="16">
        <f t="shared" si="31"/>
        <v>5</v>
      </c>
      <c r="B48" s="16">
        <v>390440</v>
      </c>
      <c r="C48" s="27" t="s">
        <v>10</v>
      </c>
      <c r="D48" s="68"/>
      <c r="E48" s="64">
        <v>3860</v>
      </c>
      <c r="F48" s="65">
        <f t="shared" si="22"/>
        <v>13274.154</v>
      </c>
      <c r="G48" s="64"/>
      <c r="H48" s="65">
        <f t="shared" si="23"/>
        <v>0</v>
      </c>
      <c r="I48" s="64">
        <v>10000</v>
      </c>
      <c r="J48" s="65">
        <f t="shared" si="24"/>
        <v>6944</v>
      </c>
      <c r="K48" s="64">
        <v>1491</v>
      </c>
      <c r="L48" s="65">
        <f t="shared" si="25"/>
        <v>1898.4902999999999</v>
      </c>
      <c r="M48" s="64"/>
      <c r="N48" s="65">
        <f t="shared" si="26"/>
        <v>0</v>
      </c>
      <c r="O48" s="64"/>
      <c r="P48" s="65">
        <f t="shared" si="27"/>
        <v>0</v>
      </c>
      <c r="Q48" s="65"/>
      <c r="R48" s="65">
        <f t="shared" si="28"/>
        <v>0</v>
      </c>
      <c r="S48" s="64"/>
      <c r="T48" s="65">
        <f t="shared" si="29"/>
        <v>0</v>
      </c>
      <c r="U48" s="65">
        <f t="shared" si="30"/>
        <v>22116.644300000004</v>
      </c>
      <c r="V48" s="66"/>
    </row>
    <row r="49" spans="1:23" s="25" customFormat="1" ht="31.5" x14ac:dyDescent="0.25">
      <c r="A49" s="16">
        <f t="shared" si="31"/>
        <v>6</v>
      </c>
      <c r="B49" s="62">
        <v>390070</v>
      </c>
      <c r="C49" s="126" t="s">
        <v>42</v>
      </c>
      <c r="D49" s="63"/>
      <c r="E49" s="64">
        <v>5980</v>
      </c>
      <c r="F49" s="65">
        <f t="shared" si="22"/>
        <v>20564.621999999999</v>
      </c>
      <c r="G49" s="64">
        <v>2425</v>
      </c>
      <c r="H49" s="65">
        <f t="shared" si="23"/>
        <v>11386.5875</v>
      </c>
      <c r="I49" s="64"/>
      <c r="J49" s="65">
        <f t="shared" si="24"/>
        <v>0</v>
      </c>
      <c r="K49" s="64">
        <v>1193</v>
      </c>
      <c r="L49" s="65">
        <f t="shared" si="25"/>
        <v>1519.0469000000001</v>
      </c>
      <c r="M49" s="64"/>
      <c r="N49" s="65">
        <f t="shared" si="26"/>
        <v>0</v>
      </c>
      <c r="O49" s="64"/>
      <c r="P49" s="65">
        <f t="shared" si="27"/>
        <v>0</v>
      </c>
      <c r="Q49" s="65"/>
      <c r="R49" s="65">
        <f t="shared" si="28"/>
        <v>0</v>
      </c>
      <c r="S49" s="64"/>
      <c r="T49" s="65">
        <f t="shared" si="29"/>
        <v>0</v>
      </c>
      <c r="U49" s="65">
        <f t="shared" si="30"/>
        <v>33470.256399999998</v>
      </c>
      <c r="V49" s="66"/>
      <c r="W49" s="67"/>
    </row>
    <row r="50" spans="1:23" s="25" customFormat="1" x14ac:dyDescent="0.25">
      <c r="A50" s="16">
        <f t="shared" si="31"/>
        <v>7</v>
      </c>
      <c r="B50" s="16">
        <v>390100</v>
      </c>
      <c r="C50" s="101" t="s">
        <v>11</v>
      </c>
      <c r="D50" s="33"/>
      <c r="E50" s="64"/>
      <c r="F50" s="65">
        <f t="shared" si="22"/>
        <v>0</v>
      </c>
      <c r="G50" s="64"/>
      <c r="H50" s="65">
        <f t="shared" si="23"/>
        <v>0</v>
      </c>
      <c r="I50" s="64">
        <v>6000</v>
      </c>
      <c r="J50" s="65">
        <f t="shared" si="24"/>
        <v>4166.3999999999996</v>
      </c>
      <c r="K50" s="64">
        <v>3182</v>
      </c>
      <c r="L50" s="65">
        <f t="shared" si="25"/>
        <v>4051.6406000000002</v>
      </c>
      <c r="M50" s="64"/>
      <c r="N50" s="65">
        <f t="shared" si="26"/>
        <v>0</v>
      </c>
      <c r="O50" s="64"/>
      <c r="P50" s="65">
        <f t="shared" si="27"/>
        <v>0</v>
      </c>
      <c r="Q50" s="65"/>
      <c r="R50" s="65">
        <f t="shared" si="28"/>
        <v>0</v>
      </c>
      <c r="S50" s="64"/>
      <c r="T50" s="65">
        <f t="shared" si="29"/>
        <v>0</v>
      </c>
      <c r="U50" s="65">
        <f t="shared" si="30"/>
        <v>8218.0406000000003</v>
      </c>
      <c r="V50" s="66"/>
      <c r="W50" s="67"/>
    </row>
    <row r="51" spans="1:23" s="25" customFormat="1" x14ac:dyDescent="0.25">
      <c r="A51" s="16">
        <f t="shared" si="31"/>
        <v>8</v>
      </c>
      <c r="B51" s="16">
        <v>390090</v>
      </c>
      <c r="C51" s="101" t="s">
        <v>12</v>
      </c>
      <c r="D51" s="33"/>
      <c r="E51" s="64"/>
      <c r="F51" s="65">
        <f t="shared" si="22"/>
        <v>0</v>
      </c>
      <c r="G51" s="64"/>
      <c r="H51" s="65">
        <f t="shared" si="23"/>
        <v>0</v>
      </c>
      <c r="I51" s="64">
        <v>5000</v>
      </c>
      <c r="J51" s="65">
        <f t="shared" si="24"/>
        <v>3472</v>
      </c>
      <c r="K51" s="64">
        <v>994</v>
      </c>
      <c r="L51" s="65">
        <f t="shared" si="25"/>
        <v>1265.6602</v>
      </c>
      <c r="M51" s="64"/>
      <c r="N51" s="65">
        <f t="shared" si="26"/>
        <v>0</v>
      </c>
      <c r="O51" s="64"/>
      <c r="P51" s="65">
        <f t="shared" si="27"/>
        <v>0</v>
      </c>
      <c r="Q51" s="65"/>
      <c r="R51" s="65">
        <f t="shared" si="28"/>
        <v>0</v>
      </c>
      <c r="S51" s="64"/>
      <c r="T51" s="65">
        <f t="shared" si="29"/>
        <v>0</v>
      </c>
      <c r="U51" s="65">
        <f t="shared" si="30"/>
        <v>4737.6602000000003</v>
      </c>
      <c r="V51" s="66"/>
      <c r="W51" s="67"/>
    </row>
    <row r="52" spans="1:23" s="25" customFormat="1" x14ac:dyDescent="0.25">
      <c r="A52" s="16">
        <f t="shared" si="31"/>
        <v>9</v>
      </c>
      <c r="B52" s="16">
        <v>390400</v>
      </c>
      <c r="C52" s="101" t="s">
        <v>13</v>
      </c>
      <c r="D52" s="33"/>
      <c r="E52" s="64"/>
      <c r="F52" s="65">
        <f t="shared" si="22"/>
        <v>0</v>
      </c>
      <c r="G52" s="64"/>
      <c r="H52" s="65">
        <f t="shared" si="23"/>
        <v>0</v>
      </c>
      <c r="I52" s="64">
        <v>25000</v>
      </c>
      <c r="J52" s="65">
        <f t="shared" si="24"/>
        <v>17360</v>
      </c>
      <c r="K52" s="64">
        <v>4603</v>
      </c>
      <c r="L52" s="65">
        <f t="shared" si="25"/>
        <v>5860.9998999999998</v>
      </c>
      <c r="M52" s="64"/>
      <c r="N52" s="65">
        <f t="shared" si="26"/>
        <v>0</v>
      </c>
      <c r="O52" s="64"/>
      <c r="P52" s="65">
        <f t="shared" si="27"/>
        <v>0</v>
      </c>
      <c r="Q52" s="65"/>
      <c r="R52" s="65">
        <f t="shared" si="28"/>
        <v>0</v>
      </c>
      <c r="S52" s="64"/>
      <c r="T52" s="65">
        <f t="shared" si="29"/>
        <v>0</v>
      </c>
      <c r="U52" s="65">
        <f t="shared" si="30"/>
        <v>23220.999899999999</v>
      </c>
      <c r="V52" s="66"/>
      <c r="W52" s="67"/>
    </row>
    <row r="53" spans="1:23" s="25" customFormat="1" ht="31.5" x14ac:dyDescent="0.25">
      <c r="A53" s="16">
        <f t="shared" si="31"/>
        <v>10</v>
      </c>
      <c r="B53" s="16">
        <v>390890</v>
      </c>
      <c r="C53" s="27" t="s">
        <v>43</v>
      </c>
      <c r="D53" s="33"/>
      <c r="E53" s="64"/>
      <c r="F53" s="65">
        <f t="shared" si="22"/>
        <v>0</v>
      </c>
      <c r="G53" s="64"/>
      <c r="H53" s="65">
        <f t="shared" si="23"/>
        <v>0</v>
      </c>
      <c r="I53" s="64">
        <v>12000</v>
      </c>
      <c r="J53" s="65">
        <f t="shared" si="24"/>
        <v>8332.7999999999993</v>
      </c>
      <c r="K53" s="64"/>
      <c r="L53" s="65">
        <f t="shared" si="25"/>
        <v>0</v>
      </c>
      <c r="M53" s="64"/>
      <c r="N53" s="65">
        <f t="shared" si="26"/>
        <v>0</v>
      </c>
      <c r="O53" s="64"/>
      <c r="P53" s="65">
        <f t="shared" si="27"/>
        <v>0</v>
      </c>
      <c r="Q53" s="65"/>
      <c r="R53" s="65">
        <f t="shared" si="28"/>
        <v>0</v>
      </c>
      <c r="S53" s="64"/>
      <c r="T53" s="65">
        <f t="shared" si="29"/>
        <v>0</v>
      </c>
      <c r="U53" s="65">
        <f t="shared" si="30"/>
        <v>8332.7999999999993</v>
      </c>
      <c r="V53" s="66"/>
      <c r="W53" s="67"/>
    </row>
    <row r="54" spans="1:23" s="25" customFormat="1" x14ac:dyDescent="0.25">
      <c r="A54" s="16">
        <f t="shared" si="31"/>
        <v>11</v>
      </c>
      <c r="B54" s="16">
        <v>390200</v>
      </c>
      <c r="C54" s="101" t="s">
        <v>15</v>
      </c>
      <c r="D54" s="68"/>
      <c r="E54" s="64"/>
      <c r="F54" s="65">
        <f t="shared" si="22"/>
        <v>0</v>
      </c>
      <c r="G54" s="64"/>
      <c r="H54" s="65">
        <f t="shared" si="23"/>
        <v>0</v>
      </c>
      <c r="I54" s="64">
        <v>1500</v>
      </c>
      <c r="J54" s="65">
        <f t="shared" si="24"/>
        <v>1041.5999999999999</v>
      </c>
      <c r="K54" s="64">
        <v>298</v>
      </c>
      <c r="L54" s="65">
        <f t="shared" si="25"/>
        <v>379.4434</v>
      </c>
      <c r="M54" s="64"/>
      <c r="N54" s="65">
        <f t="shared" si="26"/>
        <v>0</v>
      </c>
      <c r="O54" s="64"/>
      <c r="P54" s="65">
        <f t="shared" si="27"/>
        <v>0</v>
      </c>
      <c r="Q54" s="65"/>
      <c r="R54" s="65">
        <f t="shared" si="28"/>
        <v>0</v>
      </c>
      <c r="S54" s="64"/>
      <c r="T54" s="65">
        <f t="shared" si="29"/>
        <v>0</v>
      </c>
      <c r="U54" s="65">
        <f t="shared" si="30"/>
        <v>1421.0434</v>
      </c>
      <c r="V54" s="66"/>
      <c r="W54" s="67"/>
    </row>
    <row r="55" spans="1:23" s="25" customFormat="1" x14ac:dyDescent="0.25">
      <c r="A55" s="16">
        <f t="shared" si="31"/>
        <v>12</v>
      </c>
      <c r="B55" s="16">
        <v>390160</v>
      </c>
      <c r="C55" s="101" t="s">
        <v>16</v>
      </c>
      <c r="D55" s="33"/>
      <c r="E55" s="64"/>
      <c r="F55" s="65">
        <f t="shared" si="22"/>
        <v>0</v>
      </c>
      <c r="G55" s="64"/>
      <c r="H55" s="65">
        <f t="shared" si="23"/>
        <v>0</v>
      </c>
      <c r="I55" s="64">
        <v>1500</v>
      </c>
      <c r="J55" s="65">
        <f t="shared" si="24"/>
        <v>1041.5999999999999</v>
      </c>
      <c r="K55" s="64">
        <v>895</v>
      </c>
      <c r="L55" s="65">
        <f t="shared" si="25"/>
        <v>1139.6034999999999</v>
      </c>
      <c r="M55" s="64"/>
      <c r="N55" s="65">
        <f t="shared" si="26"/>
        <v>0</v>
      </c>
      <c r="O55" s="64"/>
      <c r="P55" s="65">
        <f t="shared" si="27"/>
        <v>0</v>
      </c>
      <c r="Q55" s="65"/>
      <c r="R55" s="65">
        <f t="shared" si="28"/>
        <v>0</v>
      </c>
      <c r="S55" s="64"/>
      <c r="T55" s="65">
        <f t="shared" si="29"/>
        <v>0</v>
      </c>
      <c r="U55" s="65">
        <f t="shared" si="30"/>
        <v>2181.2034999999996</v>
      </c>
      <c r="V55" s="66"/>
      <c r="W55" s="67"/>
    </row>
    <row r="56" spans="1:23" s="25" customFormat="1" x14ac:dyDescent="0.25">
      <c r="A56" s="16">
        <f t="shared" si="31"/>
        <v>13</v>
      </c>
      <c r="B56" s="16">
        <v>390210</v>
      </c>
      <c r="C56" s="101" t="s">
        <v>17</v>
      </c>
      <c r="D56" s="33"/>
      <c r="E56" s="64">
        <v>1735</v>
      </c>
      <c r="F56" s="65">
        <f t="shared" si="22"/>
        <v>5966.4915000000001</v>
      </c>
      <c r="G56" s="64"/>
      <c r="H56" s="65">
        <f t="shared" si="23"/>
        <v>0</v>
      </c>
      <c r="I56" s="64">
        <v>1500</v>
      </c>
      <c r="J56" s="65">
        <f t="shared" si="24"/>
        <v>1041.5999999999999</v>
      </c>
      <c r="K56" s="64">
        <v>1392</v>
      </c>
      <c r="L56" s="65">
        <f t="shared" si="25"/>
        <v>1772.4336000000001</v>
      </c>
      <c r="M56" s="64"/>
      <c r="N56" s="65">
        <f t="shared" si="26"/>
        <v>0</v>
      </c>
      <c r="O56" s="64"/>
      <c r="P56" s="65">
        <f t="shared" si="27"/>
        <v>0</v>
      </c>
      <c r="Q56" s="65"/>
      <c r="R56" s="65">
        <f t="shared" si="28"/>
        <v>0</v>
      </c>
      <c r="S56" s="64"/>
      <c r="T56" s="65">
        <f t="shared" si="29"/>
        <v>0</v>
      </c>
      <c r="U56" s="65">
        <f t="shared" si="30"/>
        <v>8780.5251000000007</v>
      </c>
      <c r="V56" s="66"/>
      <c r="W56" s="67"/>
    </row>
    <row r="57" spans="1:23" s="25" customFormat="1" x14ac:dyDescent="0.25">
      <c r="A57" s="16">
        <f t="shared" si="31"/>
        <v>14</v>
      </c>
      <c r="B57" s="16">
        <v>390220</v>
      </c>
      <c r="C57" s="101" t="s">
        <v>44</v>
      </c>
      <c r="D57" s="33"/>
      <c r="E57" s="64"/>
      <c r="F57" s="65">
        <f t="shared" si="22"/>
        <v>0</v>
      </c>
      <c r="G57" s="64"/>
      <c r="H57" s="65">
        <f t="shared" si="23"/>
        <v>0</v>
      </c>
      <c r="I57" s="64">
        <v>3000</v>
      </c>
      <c r="J57" s="65">
        <f t="shared" si="24"/>
        <v>2083.1999999999998</v>
      </c>
      <c r="K57" s="64">
        <v>1392</v>
      </c>
      <c r="L57" s="65">
        <f t="shared" si="25"/>
        <v>1772.4336000000001</v>
      </c>
      <c r="M57" s="64"/>
      <c r="N57" s="65">
        <f t="shared" si="26"/>
        <v>0</v>
      </c>
      <c r="O57" s="64"/>
      <c r="P57" s="65">
        <f t="shared" si="27"/>
        <v>0</v>
      </c>
      <c r="Q57" s="65"/>
      <c r="R57" s="65">
        <f t="shared" si="28"/>
        <v>0</v>
      </c>
      <c r="S57" s="64"/>
      <c r="T57" s="65">
        <f t="shared" si="29"/>
        <v>0</v>
      </c>
      <c r="U57" s="65">
        <f t="shared" si="30"/>
        <v>3855.6336000000001</v>
      </c>
      <c r="V57" s="66"/>
      <c r="W57" s="67"/>
    </row>
    <row r="58" spans="1:23" s="25" customFormat="1" x14ac:dyDescent="0.25">
      <c r="A58" s="16">
        <f t="shared" si="31"/>
        <v>15</v>
      </c>
      <c r="B58" s="16">
        <v>390230</v>
      </c>
      <c r="C58" s="101" t="s">
        <v>19</v>
      </c>
      <c r="D58" s="33"/>
      <c r="E58" s="64">
        <v>2700</v>
      </c>
      <c r="F58" s="65">
        <f t="shared" si="22"/>
        <v>9285.0300000000007</v>
      </c>
      <c r="G58" s="64"/>
      <c r="H58" s="65">
        <f t="shared" si="23"/>
        <v>0</v>
      </c>
      <c r="I58" s="64">
        <v>3000</v>
      </c>
      <c r="J58" s="65">
        <f t="shared" si="24"/>
        <v>2083.1999999999998</v>
      </c>
      <c r="K58" s="64">
        <v>696</v>
      </c>
      <c r="L58" s="65">
        <f t="shared" si="25"/>
        <v>886.21680000000003</v>
      </c>
      <c r="M58" s="64"/>
      <c r="N58" s="65">
        <f t="shared" si="26"/>
        <v>0</v>
      </c>
      <c r="O58" s="64"/>
      <c r="P58" s="65">
        <f t="shared" si="27"/>
        <v>0</v>
      </c>
      <c r="Q58" s="65"/>
      <c r="R58" s="65">
        <f t="shared" si="28"/>
        <v>0</v>
      </c>
      <c r="S58" s="64"/>
      <c r="T58" s="65">
        <f t="shared" si="29"/>
        <v>0</v>
      </c>
      <c r="U58" s="65">
        <f t="shared" si="30"/>
        <v>12254.4468</v>
      </c>
      <c r="V58" s="66"/>
      <c r="W58" s="67"/>
    </row>
    <row r="59" spans="1:23" s="25" customFormat="1" x14ac:dyDescent="0.25">
      <c r="A59" s="16">
        <f t="shared" si="31"/>
        <v>16</v>
      </c>
      <c r="B59" s="16">
        <v>390240</v>
      </c>
      <c r="C59" s="101" t="s">
        <v>20</v>
      </c>
      <c r="D59" s="33"/>
      <c r="E59" s="64">
        <v>2410</v>
      </c>
      <c r="F59" s="65">
        <f t="shared" si="22"/>
        <v>8287.7489999999998</v>
      </c>
      <c r="G59" s="64"/>
      <c r="H59" s="65">
        <f t="shared" si="23"/>
        <v>0</v>
      </c>
      <c r="I59" s="64">
        <v>2500</v>
      </c>
      <c r="J59" s="65">
        <f t="shared" si="24"/>
        <v>1736</v>
      </c>
      <c r="K59" s="64">
        <v>994</v>
      </c>
      <c r="L59" s="65">
        <f t="shared" si="25"/>
        <v>1265.6602</v>
      </c>
      <c r="M59" s="64"/>
      <c r="N59" s="65">
        <f t="shared" si="26"/>
        <v>0</v>
      </c>
      <c r="O59" s="64"/>
      <c r="P59" s="65">
        <f t="shared" si="27"/>
        <v>0</v>
      </c>
      <c r="Q59" s="65"/>
      <c r="R59" s="65">
        <f t="shared" si="28"/>
        <v>0</v>
      </c>
      <c r="S59" s="64"/>
      <c r="T59" s="65">
        <f t="shared" si="29"/>
        <v>0</v>
      </c>
      <c r="U59" s="65">
        <f t="shared" si="30"/>
        <v>11289.4092</v>
      </c>
      <c r="V59" s="66"/>
      <c r="W59" s="67"/>
    </row>
    <row r="60" spans="1:23" s="25" customFormat="1" x14ac:dyDescent="0.25">
      <c r="A60" s="16">
        <f t="shared" si="31"/>
        <v>17</v>
      </c>
      <c r="B60" s="16">
        <v>390290</v>
      </c>
      <c r="C60" s="101" t="s">
        <v>21</v>
      </c>
      <c r="D60" s="33"/>
      <c r="E60" s="64"/>
      <c r="F60" s="65">
        <f t="shared" si="22"/>
        <v>0</v>
      </c>
      <c r="G60" s="64"/>
      <c r="H60" s="65">
        <f t="shared" si="23"/>
        <v>0</v>
      </c>
      <c r="I60" s="64">
        <v>1500</v>
      </c>
      <c r="J60" s="65">
        <f t="shared" si="24"/>
        <v>1041.5999999999999</v>
      </c>
      <c r="K60" s="64">
        <v>398</v>
      </c>
      <c r="L60" s="65">
        <f t="shared" si="25"/>
        <v>506.77339999999998</v>
      </c>
      <c r="M60" s="64"/>
      <c r="N60" s="65">
        <f t="shared" si="26"/>
        <v>0</v>
      </c>
      <c r="O60" s="64"/>
      <c r="P60" s="65">
        <f t="shared" si="27"/>
        <v>0</v>
      </c>
      <c r="Q60" s="65"/>
      <c r="R60" s="65">
        <f t="shared" si="28"/>
        <v>0</v>
      </c>
      <c r="S60" s="64"/>
      <c r="T60" s="65">
        <f t="shared" si="29"/>
        <v>0</v>
      </c>
      <c r="U60" s="65">
        <f t="shared" si="30"/>
        <v>1548.3733999999999</v>
      </c>
      <c r="V60" s="66"/>
      <c r="W60" s="67"/>
    </row>
    <row r="61" spans="1:23" s="25" customFormat="1" x14ac:dyDescent="0.25">
      <c r="A61" s="16">
        <f t="shared" si="31"/>
        <v>18</v>
      </c>
      <c r="B61" s="16">
        <v>390380</v>
      </c>
      <c r="C61" s="101" t="s">
        <v>22</v>
      </c>
      <c r="D61" s="33"/>
      <c r="E61" s="64"/>
      <c r="F61" s="65">
        <f t="shared" si="22"/>
        <v>0</v>
      </c>
      <c r="G61" s="64"/>
      <c r="H61" s="65">
        <f t="shared" si="23"/>
        <v>0</v>
      </c>
      <c r="I61" s="64">
        <v>1500</v>
      </c>
      <c r="J61" s="65">
        <f t="shared" si="24"/>
        <v>1041.5999999999999</v>
      </c>
      <c r="K61" s="64"/>
      <c r="L61" s="65">
        <f t="shared" si="25"/>
        <v>0</v>
      </c>
      <c r="M61" s="64"/>
      <c r="N61" s="65">
        <f t="shared" si="26"/>
        <v>0</v>
      </c>
      <c r="O61" s="64"/>
      <c r="P61" s="65">
        <f t="shared" si="27"/>
        <v>0</v>
      </c>
      <c r="Q61" s="65"/>
      <c r="R61" s="65">
        <f t="shared" si="28"/>
        <v>0</v>
      </c>
      <c r="S61" s="64"/>
      <c r="T61" s="65">
        <f t="shared" si="29"/>
        <v>0</v>
      </c>
      <c r="U61" s="65">
        <f t="shared" si="30"/>
        <v>1041.5999999999999</v>
      </c>
      <c r="V61" s="66"/>
      <c r="W61" s="67"/>
    </row>
    <row r="62" spans="1:23" s="25" customFormat="1" x14ac:dyDescent="0.25">
      <c r="A62" s="16">
        <f t="shared" si="31"/>
        <v>19</v>
      </c>
      <c r="B62" s="16">
        <v>390370</v>
      </c>
      <c r="C62" s="101" t="s">
        <v>23</v>
      </c>
      <c r="D62" s="33"/>
      <c r="E62" s="64"/>
      <c r="F62" s="65">
        <f t="shared" si="22"/>
        <v>0</v>
      </c>
      <c r="G62" s="64"/>
      <c r="H62" s="65">
        <f t="shared" si="23"/>
        <v>0</v>
      </c>
      <c r="I62" s="64"/>
      <c r="J62" s="65">
        <f t="shared" si="24"/>
        <v>0</v>
      </c>
      <c r="K62" s="64">
        <v>199</v>
      </c>
      <c r="L62" s="65">
        <f t="shared" si="25"/>
        <v>253.38669999999999</v>
      </c>
      <c r="M62" s="64"/>
      <c r="N62" s="65">
        <f t="shared" si="26"/>
        <v>0</v>
      </c>
      <c r="O62" s="64"/>
      <c r="P62" s="65">
        <f t="shared" si="27"/>
        <v>0</v>
      </c>
      <c r="Q62" s="65"/>
      <c r="R62" s="65">
        <f t="shared" si="28"/>
        <v>0</v>
      </c>
      <c r="S62" s="64"/>
      <c r="T62" s="65">
        <f t="shared" si="29"/>
        <v>0</v>
      </c>
      <c r="U62" s="65">
        <f t="shared" si="30"/>
        <v>253.38669999999999</v>
      </c>
      <c r="V62" s="66"/>
      <c r="W62" s="67"/>
    </row>
    <row r="63" spans="1:23" s="25" customFormat="1" x14ac:dyDescent="0.25">
      <c r="A63" s="16">
        <f t="shared" si="31"/>
        <v>20</v>
      </c>
      <c r="B63" s="62">
        <v>390480</v>
      </c>
      <c r="C63" s="103" t="s">
        <v>24</v>
      </c>
      <c r="D63" s="33"/>
      <c r="E63" s="64">
        <v>1735</v>
      </c>
      <c r="F63" s="65">
        <f t="shared" si="22"/>
        <v>5966.4915000000001</v>
      </c>
      <c r="G63" s="64">
        <v>1460</v>
      </c>
      <c r="H63" s="65">
        <f t="shared" si="23"/>
        <v>6855.43</v>
      </c>
      <c r="I63" s="64">
        <v>3000</v>
      </c>
      <c r="J63" s="65">
        <f t="shared" si="24"/>
        <v>2083.1999999999998</v>
      </c>
      <c r="K63" s="64">
        <v>1392</v>
      </c>
      <c r="L63" s="65">
        <f t="shared" si="25"/>
        <v>1772.4336000000001</v>
      </c>
      <c r="M63" s="64"/>
      <c r="N63" s="65">
        <f t="shared" si="26"/>
        <v>0</v>
      </c>
      <c r="O63" s="64"/>
      <c r="P63" s="65">
        <f t="shared" si="27"/>
        <v>0</v>
      </c>
      <c r="Q63" s="65"/>
      <c r="R63" s="65">
        <f t="shared" si="28"/>
        <v>0</v>
      </c>
      <c r="S63" s="64"/>
      <c r="T63" s="65">
        <f t="shared" si="29"/>
        <v>0</v>
      </c>
      <c r="U63" s="65">
        <f t="shared" si="30"/>
        <v>16677.555100000001</v>
      </c>
      <c r="V63" s="66"/>
      <c r="W63" s="67"/>
    </row>
    <row r="64" spans="1:23" s="25" customFormat="1" x14ac:dyDescent="0.25">
      <c r="A64" s="16">
        <f t="shared" si="31"/>
        <v>21</v>
      </c>
      <c r="B64" s="62">
        <v>390250</v>
      </c>
      <c r="C64" s="102" t="s">
        <v>26</v>
      </c>
      <c r="D64" s="68"/>
      <c r="E64" s="64"/>
      <c r="F64" s="65">
        <f t="shared" si="22"/>
        <v>0</v>
      </c>
      <c r="G64" s="64"/>
      <c r="H64" s="65">
        <f t="shared" si="23"/>
        <v>0</v>
      </c>
      <c r="I64" s="64">
        <v>500</v>
      </c>
      <c r="J64" s="65">
        <f t="shared" si="24"/>
        <v>347.2</v>
      </c>
      <c r="K64" s="64">
        <v>497</v>
      </c>
      <c r="L64" s="65">
        <f t="shared" si="25"/>
        <v>632.83010000000002</v>
      </c>
      <c r="M64" s="64"/>
      <c r="N64" s="65">
        <f t="shared" si="26"/>
        <v>0</v>
      </c>
      <c r="O64" s="64"/>
      <c r="P64" s="65">
        <f t="shared" si="27"/>
        <v>0</v>
      </c>
      <c r="Q64" s="65"/>
      <c r="R64" s="65">
        <f t="shared" si="28"/>
        <v>0</v>
      </c>
      <c r="S64" s="64"/>
      <c r="T64" s="65">
        <f t="shared" si="29"/>
        <v>0</v>
      </c>
      <c r="U64" s="65">
        <f t="shared" si="30"/>
        <v>980.03009999999995</v>
      </c>
      <c r="V64" s="66"/>
      <c r="W64" s="67"/>
    </row>
    <row r="65" spans="1:23" s="25" customFormat="1" x14ac:dyDescent="0.25">
      <c r="A65" s="16">
        <f t="shared" si="31"/>
        <v>22</v>
      </c>
      <c r="B65" s="62">
        <v>390300</v>
      </c>
      <c r="C65" s="102" t="s">
        <v>27</v>
      </c>
      <c r="D65" s="33"/>
      <c r="E65" s="64"/>
      <c r="F65" s="65">
        <f t="shared" si="22"/>
        <v>0</v>
      </c>
      <c r="G65" s="64"/>
      <c r="H65" s="65">
        <f t="shared" si="23"/>
        <v>0</v>
      </c>
      <c r="I65" s="64">
        <v>1500</v>
      </c>
      <c r="J65" s="65">
        <f t="shared" si="24"/>
        <v>1041.5999999999999</v>
      </c>
      <c r="K65" s="64">
        <v>298</v>
      </c>
      <c r="L65" s="65">
        <f t="shared" si="25"/>
        <v>379.4434</v>
      </c>
      <c r="M65" s="64"/>
      <c r="N65" s="65">
        <f t="shared" si="26"/>
        <v>0</v>
      </c>
      <c r="O65" s="64"/>
      <c r="P65" s="65">
        <f t="shared" si="27"/>
        <v>0</v>
      </c>
      <c r="Q65" s="65"/>
      <c r="R65" s="65">
        <f t="shared" si="28"/>
        <v>0</v>
      </c>
      <c r="S65" s="64"/>
      <c r="T65" s="65">
        <f t="shared" si="29"/>
        <v>0</v>
      </c>
      <c r="U65" s="65">
        <f t="shared" si="30"/>
        <v>1421.0434</v>
      </c>
      <c r="V65" s="66"/>
      <c r="W65" s="67"/>
    </row>
    <row r="66" spans="1:23" s="25" customFormat="1" x14ac:dyDescent="0.25">
      <c r="A66" s="16">
        <f t="shared" si="31"/>
        <v>23</v>
      </c>
      <c r="B66" s="62">
        <v>390310</v>
      </c>
      <c r="C66" s="102" t="s">
        <v>28</v>
      </c>
      <c r="D66" s="33"/>
      <c r="E66" s="64"/>
      <c r="F66" s="65">
        <f t="shared" si="22"/>
        <v>0</v>
      </c>
      <c r="G66" s="64"/>
      <c r="H66" s="65">
        <f t="shared" si="23"/>
        <v>0</v>
      </c>
      <c r="I66" s="64">
        <v>1000</v>
      </c>
      <c r="J66" s="65">
        <f t="shared" si="24"/>
        <v>694.4</v>
      </c>
      <c r="K66" s="64">
        <v>497</v>
      </c>
      <c r="L66" s="65">
        <f t="shared" si="25"/>
        <v>632.83010000000002</v>
      </c>
      <c r="M66" s="64"/>
      <c r="N66" s="65">
        <f t="shared" si="26"/>
        <v>0</v>
      </c>
      <c r="O66" s="64"/>
      <c r="P66" s="65">
        <f t="shared" si="27"/>
        <v>0</v>
      </c>
      <c r="Q66" s="65"/>
      <c r="R66" s="65">
        <f t="shared" si="28"/>
        <v>0</v>
      </c>
      <c r="S66" s="64"/>
      <c r="T66" s="65">
        <f t="shared" si="29"/>
        <v>0</v>
      </c>
      <c r="U66" s="65">
        <f t="shared" si="30"/>
        <v>1327.2301</v>
      </c>
      <c r="V66" s="66"/>
      <c r="W66" s="67"/>
    </row>
    <row r="67" spans="1:23" s="25" customFormat="1" x14ac:dyDescent="0.25">
      <c r="A67" s="16">
        <f t="shared" si="31"/>
        <v>24</v>
      </c>
      <c r="B67" s="62">
        <v>390320</v>
      </c>
      <c r="C67" s="102" t="s">
        <v>29</v>
      </c>
      <c r="D67" s="33"/>
      <c r="E67" s="64"/>
      <c r="F67" s="65">
        <f t="shared" si="22"/>
        <v>0</v>
      </c>
      <c r="G67" s="64"/>
      <c r="H67" s="65">
        <f t="shared" si="23"/>
        <v>0</v>
      </c>
      <c r="I67" s="64">
        <v>1500</v>
      </c>
      <c r="J67" s="65">
        <f t="shared" si="24"/>
        <v>1041.5999999999999</v>
      </c>
      <c r="K67" s="64">
        <v>497</v>
      </c>
      <c r="L67" s="65">
        <f t="shared" si="25"/>
        <v>632.83010000000002</v>
      </c>
      <c r="M67" s="64"/>
      <c r="N67" s="65">
        <f t="shared" si="26"/>
        <v>0</v>
      </c>
      <c r="O67" s="64"/>
      <c r="P67" s="65">
        <f t="shared" si="27"/>
        <v>0</v>
      </c>
      <c r="Q67" s="65"/>
      <c r="R67" s="65">
        <f t="shared" si="28"/>
        <v>0</v>
      </c>
      <c r="S67" s="64"/>
      <c r="T67" s="65">
        <f t="shared" si="29"/>
        <v>0</v>
      </c>
      <c r="U67" s="65">
        <f t="shared" si="30"/>
        <v>1674.4301</v>
      </c>
      <c r="V67" s="66"/>
      <c r="W67" s="67"/>
    </row>
    <row r="68" spans="1:23" s="25" customFormat="1" x14ac:dyDescent="0.25">
      <c r="A68" s="16">
        <f t="shared" si="31"/>
        <v>25</v>
      </c>
      <c r="B68" s="62">
        <v>390180</v>
      </c>
      <c r="C68" s="102" t="s">
        <v>30</v>
      </c>
      <c r="D68" s="33"/>
      <c r="E68" s="64"/>
      <c r="F68" s="65">
        <f t="shared" si="22"/>
        <v>0</v>
      </c>
      <c r="G68" s="64"/>
      <c r="H68" s="65">
        <f t="shared" si="23"/>
        <v>0</v>
      </c>
      <c r="I68" s="64">
        <v>1500</v>
      </c>
      <c r="J68" s="65">
        <f t="shared" si="24"/>
        <v>1041.5999999999999</v>
      </c>
      <c r="K68" s="64">
        <v>696</v>
      </c>
      <c r="L68" s="65">
        <f t="shared" si="25"/>
        <v>886.21680000000003</v>
      </c>
      <c r="M68" s="64"/>
      <c r="N68" s="65">
        <f t="shared" si="26"/>
        <v>0</v>
      </c>
      <c r="O68" s="64"/>
      <c r="P68" s="65">
        <f t="shared" si="27"/>
        <v>0</v>
      </c>
      <c r="Q68" s="65"/>
      <c r="R68" s="65">
        <f t="shared" si="28"/>
        <v>0</v>
      </c>
      <c r="S68" s="64"/>
      <c r="T68" s="65">
        <f t="shared" si="29"/>
        <v>0</v>
      </c>
      <c r="U68" s="65">
        <f t="shared" si="30"/>
        <v>1927.8168000000001</v>
      </c>
      <c r="V68" s="66"/>
      <c r="W68" s="67"/>
    </row>
    <row r="69" spans="1:23" s="25" customFormat="1" x14ac:dyDescent="0.25">
      <c r="A69" s="16">
        <f t="shared" si="31"/>
        <v>26</v>
      </c>
      <c r="B69" s="62">
        <v>390270</v>
      </c>
      <c r="C69" s="102" t="s">
        <v>31</v>
      </c>
      <c r="D69" s="33"/>
      <c r="E69" s="64"/>
      <c r="F69" s="65">
        <f t="shared" si="22"/>
        <v>0</v>
      </c>
      <c r="G69" s="64"/>
      <c r="H69" s="65">
        <f t="shared" si="23"/>
        <v>0</v>
      </c>
      <c r="I69" s="64">
        <v>1600</v>
      </c>
      <c r="J69" s="65">
        <f t="shared" si="24"/>
        <v>1111.04</v>
      </c>
      <c r="K69" s="64">
        <v>398</v>
      </c>
      <c r="L69" s="65">
        <f t="shared" si="25"/>
        <v>506.77339999999998</v>
      </c>
      <c r="M69" s="64"/>
      <c r="N69" s="65">
        <f t="shared" si="26"/>
        <v>0</v>
      </c>
      <c r="O69" s="64"/>
      <c r="P69" s="65">
        <f t="shared" si="27"/>
        <v>0</v>
      </c>
      <c r="Q69" s="65"/>
      <c r="R69" s="65">
        <f t="shared" si="28"/>
        <v>0</v>
      </c>
      <c r="S69" s="64"/>
      <c r="T69" s="65">
        <f t="shared" si="29"/>
        <v>0</v>
      </c>
      <c r="U69" s="65">
        <f t="shared" si="30"/>
        <v>1617.8134</v>
      </c>
      <c r="V69" s="66"/>
      <c r="W69" s="67"/>
    </row>
    <row r="70" spans="1:23" s="25" customFormat="1" x14ac:dyDescent="0.25">
      <c r="A70" s="16">
        <f t="shared" si="31"/>
        <v>27</v>
      </c>
      <c r="B70" s="62">
        <v>390190</v>
      </c>
      <c r="C70" s="102" t="s">
        <v>104</v>
      </c>
      <c r="D70" s="33"/>
      <c r="E70" s="64">
        <v>3462</v>
      </c>
      <c r="F70" s="65">
        <f t="shared" si="22"/>
        <v>11905.471799999999</v>
      </c>
      <c r="G70" s="64"/>
      <c r="H70" s="65">
        <f t="shared" si="23"/>
        <v>0</v>
      </c>
      <c r="I70" s="64">
        <v>6500</v>
      </c>
      <c r="J70" s="65">
        <f t="shared" si="24"/>
        <v>4513.6000000000004</v>
      </c>
      <c r="K70" s="64">
        <v>2313</v>
      </c>
      <c r="L70" s="65">
        <f t="shared" si="25"/>
        <v>2945.1428999999998</v>
      </c>
      <c r="M70" s="64"/>
      <c r="N70" s="65">
        <f t="shared" si="26"/>
        <v>0</v>
      </c>
      <c r="O70" s="64"/>
      <c r="P70" s="65">
        <f t="shared" si="27"/>
        <v>0</v>
      </c>
      <c r="Q70" s="65"/>
      <c r="R70" s="65">
        <f t="shared" si="28"/>
        <v>0</v>
      </c>
      <c r="S70" s="64"/>
      <c r="T70" s="65">
        <f t="shared" si="29"/>
        <v>0</v>
      </c>
      <c r="U70" s="65">
        <f t="shared" si="30"/>
        <v>19364.214699999997</v>
      </c>
      <c r="V70" s="66"/>
      <c r="W70" s="67"/>
    </row>
    <row r="71" spans="1:23" s="25" customFormat="1" x14ac:dyDescent="0.25">
      <c r="A71" s="16">
        <f t="shared" si="31"/>
        <v>28</v>
      </c>
      <c r="B71" s="62">
        <v>390280</v>
      </c>
      <c r="C71" s="102" t="s">
        <v>33</v>
      </c>
      <c r="D71" s="33"/>
      <c r="E71" s="64">
        <v>2360</v>
      </c>
      <c r="F71" s="65">
        <f t="shared" si="22"/>
        <v>8115.8040000000001</v>
      </c>
      <c r="G71" s="64"/>
      <c r="H71" s="65">
        <f t="shared" si="23"/>
        <v>0</v>
      </c>
      <c r="I71" s="64">
        <v>5000</v>
      </c>
      <c r="J71" s="65">
        <f t="shared" si="24"/>
        <v>3472</v>
      </c>
      <c r="K71" s="64">
        <v>696</v>
      </c>
      <c r="L71" s="65">
        <f t="shared" si="25"/>
        <v>886.21680000000003</v>
      </c>
      <c r="M71" s="64"/>
      <c r="N71" s="65">
        <f t="shared" si="26"/>
        <v>0</v>
      </c>
      <c r="O71" s="64"/>
      <c r="P71" s="65">
        <f t="shared" si="27"/>
        <v>0</v>
      </c>
      <c r="Q71" s="65"/>
      <c r="R71" s="65">
        <f t="shared" si="28"/>
        <v>0</v>
      </c>
      <c r="S71" s="64"/>
      <c r="T71" s="65">
        <f t="shared" si="29"/>
        <v>0</v>
      </c>
      <c r="U71" s="65">
        <f t="shared" si="30"/>
        <v>12474.0208</v>
      </c>
      <c r="V71" s="66"/>
      <c r="W71" s="67"/>
    </row>
    <row r="72" spans="1:23" s="25" customFormat="1" ht="31.5" x14ac:dyDescent="0.25">
      <c r="A72" s="16">
        <f t="shared" si="31"/>
        <v>29</v>
      </c>
      <c r="B72" s="16">
        <v>391000</v>
      </c>
      <c r="C72" s="103" t="s">
        <v>45</v>
      </c>
      <c r="D72" s="33"/>
      <c r="E72" s="64">
        <v>100</v>
      </c>
      <c r="F72" s="65">
        <f t="shared" si="22"/>
        <v>343.89</v>
      </c>
      <c r="G72" s="64"/>
      <c r="H72" s="65">
        <f t="shared" si="23"/>
        <v>0</v>
      </c>
      <c r="I72" s="64"/>
      <c r="J72" s="65">
        <f t="shared" si="24"/>
        <v>0</v>
      </c>
      <c r="K72" s="64"/>
      <c r="L72" s="65">
        <f t="shared" si="25"/>
        <v>0</v>
      </c>
      <c r="M72" s="64"/>
      <c r="N72" s="65">
        <f t="shared" si="26"/>
        <v>0</v>
      </c>
      <c r="O72" s="64"/>
      <c r="P72" s="65">
        <f t="shared" si="27"/>
        <v>0</v>
      </c>
      <c r="Q72" s="65"/>
      <c r="R72" s="65">
        <f t="shared" si="28"/>
        <v>0</v>
      </c>
      <c r="S72" s="64"/>
      <c r="T72" s="65">
        <f t="shared" si="29"/>
        <v>0</v>
      </c>
      <c r="U72" s="65">
        <f t="shared" si="30"/>
        <v>343.89</v>
      </c>
      <c r="V72" s="66"/>
      <c r="W72" s="67"/>
    </row>
    <row r="73" spans="1:23" s="25" customFormat="1" ht="31.5" x14ac:dyDescent="0.25">
      <c r="A73" s="16">
        <f t="shared" si="31"/>
        <v>30</v>
      </c>
      <c r="B73" s="125">
        <v>390910</v>
      </c>
      <c r="C73" s="103" t="s">
        <v>105</v>
      </c>
      <c r="D73" s="33"/>
      <c r="E73" s="64">
        <v>247</v>
      </c>
      <c r="F73" s="65">
        <f t="shared" si="22"/>
        <v>849.40830000000005</v>
      </c>
      <c r="G73" s="64"/>
      <c r="H73" s="65">
        <f t="shared" si="23"/>
        <v>0</v>
      </c>
      <c r="I73" s="64"/>
      <c r="J73" s="65">
        <f t="shared" si="24"/>
        <v>0</v>
      </c>
      <c r="K73" s="64"/>
      <c r="L73" s="65">
        <f t="shared" si="25"/>
        <v>0</v>
      </c>
      <c r="M73" s="64"/>
      <c r="N73" s="65">
        <f t="shared" si="26"/>
        <v>0</v>
      </c>
      <c r="O73" s="64"/>
      <c r="P73" s="65">
        <f t="shared" si="27"/>
        <v>0</v>
      </c>
      <c r="Q73" s="65"/>
      <c r="R73" s="65">
        <f t="shared" si="28"/>
        <v>0</v>
      </c>
      <c r="S73" s="64"/>
      <c r="T73" s="65">
        <f t="shared" si="29"/>
        <v>0</v>
      </c>
      <c r="U73" s="65">
        <f t="shared" si="30"/>
        <v>849.40830000000005</v>
      </c>
      <c r="V73" s="66"/>
      <c r="W73" s="67"/>
    </row>
    <row r="74" spans="1:23" s="25" customFormat="1" ht="31.5" x14ac:dyDescent="0.25">
      <c r="A74" s="16">
        <f t="shared" si="31"/>
        <v>31</v>
      </c>
      <c r="B74" s="62">
        <v>391610</v>
      </c>
      <c r="C74" s="126" t="s">
        <v>46</v>
      </c>
      <c r="D74" s="63"/>
      <c r="E74" s="64">
        <v>2890</v>
      </c>
      <c r="F74" s="65">
        <f t="shared" si="22"/>
        <v>9938.4210000000003</v>
      </c>
      <c r="G74" s="64">
        <v>2028</v>
      </c>
      <c r="H74" s="65">
        <f t="shared" si="23"/>
        <v>9522.4740000000002</v>
      </c>
      <c r="I74" s="64">
        <v>6000</v>
      </c>
      <c r="J74" s="65">
        <f t="shared" si="24"/>
        <v>4166.3999999999996</v>
      </c>
      <c r="K74" s="64">
        <v>50</v>
      </c>
      <c r="L74" s="65">
        <f t="shared" si="25"/>
        <v>63.664999999999999</v>
      </c>
      <c r="M74" s="64"/>
      <c r="N74" s="65">
        <f t="shared" si="26"/>
        <v>0</v>
      </c>
      <c r="O74" s="64"/>
      <c r="P74" s="65">
        <f t="shared" si="27"/>
        <v>0</v>
      </c>
      <c r="Q74" s="65"/>
      <c r="R74" s="65">
        <f t="shared" si="28"/>
        <v>0</v>
      </c>
      <c r="S74" s="64"/>
      <c r="T74" s="65">
        <f t="shared" si="29"/>
        <v>0</v>
      </c>
      <c r="U74" s="65">
        <f t="shared" si="30"/>
        <v>23690.959999999999</v>
      </c>
      <c r="V74" s="66"/>
      <c r="W74" s="67"/>
    </row>
    <row r="75" spans="1:23" s="25" customFormat="1" ht="31.5" x14ac:dyDescent="0.25">
      <c r="A75" s="16">
        <f t="shared" si="31"/>
        <v>32</v>
      </c>
      <c r="B75" s="62">
        <v>390600</v>
      </c>
      <c r="C75" s="103" t="s">
        <v>47</v>
      </c>
      <c r="D75" s="68"/>
      <c r="E75" s="64">
        <v>30</v>
      </c>
      <c r="F75" s="65">
        <f t="shared" si="22"/>
        <v>103.167</v>
      </c>
      <c r="G75" s="64"/>
      <c r="H75" s="65">
        <f t="shared" si="23"/>
        <v>0</v>
      </c>
      <c r="I75" s="64">
        <v>800</v>
      </c>
      <c r="J75" s="65">
        <f t="shared" si="24"/>
        <v>555.52</v>
      </c>
      <c r="K75" s="64">
        <v>199</v>
      </c>
      <c r="L75" s="65">
        <f t="shared" si="25"/>
        <v>253.38669999999999</v>
      </c>
      <c r="M75" s="64">
        <v>3</v>
      </c>
      <c r="N75" s="65">
        <f t="shared" si="26"/>
        <v>32.079599999999999</v>
      </c>
      <c r="O75" s="64">
        <v>100</v>
      </c>
      <c r="P75" s="65">
        <f t="shared" si="27"/>
        <v>263.70999999999998</v>
      </c>
      <c r="Q75" s="65"/>
      <c r="R75" s="65">
        <f t="shared" si="28"/>
        <v>0</v>
      </c>
      <c r="S75" s="64"/>
      <c r="T75" s="65">
        <f t="shared" si="29"/>
        <v>0</v>
      </c>
      <c r="U75" s="65">
        <f t="shared" si="30"/>
        <v>1207.8633</v>
      </c>
      <c r="V75" s="66"/>
      <c r="W75" s="67"/>
    </row>
    <row r="76" spans="1:23" s="25" customFormat="1" ht="31.5" x14ac:dyDescent="0.25">
      <c r="A76" s="16">
        <f t="shared" si="31"/>
        <v>33</v>
      </c>
      <c r="B76" s="62">
        <v>391400</v>
      </c>
      <c r="C76" s="126" t="s">
        <v>114</v>
      </c>
      <c r="D76" s="68"/>
      <c r="E76" s="64"/>
      <c r="F76" s="65">
        <f t="shared" si="22"/>
        <v>0</v>
      </c>
      <c r="G76" s="64"/>
      <c r="H76" s="65">
        <f t="shared" si="23"/>
        <v>0</v>
      </c>
      <c r="I76" s="64">
        <v>500</v>
      </c>
      <c r="J76" s="65">
        <f t="shared" si="24"/>
        <v>347.2</v>
      </c>
      <c r="K76" s="64">
        <v>149</v>
      </c>
      <c r="L76" s="65">
        <f t="shared" si="25"/>
        <v>189.7217</v>
      </c>
      <c r="M76" s="64"/>
      <c r="N76" s="65">
        <f t="shared" si="26"/>
        <v>0</v>
      </c>
      <c r="O76" s="64"/>
      <c r="P76" s="65">
        <f t="shared" si="27"/>
        <v>0</v>
      </c>
      <c r="Q76" s="65"/>
      <c r="R76" s="65">
        <f t="shared" si="28"/>
        <v>0</v>
      </c>
      <c r="S76" s="64"/>
      <c r="T76" s="65">
        <f t="shared" si="29"/>
        <v>0</v>
      </c>
      <c r="U76" s="65">
        <f t="shared" si="30"/>
        <v>536.92169999999999</v>
      </c>
      <c r="V76" s="66"/>
      <c r="W76" s="67"/>
    </row>
    <row r="77" spans="1:23" s="25" customFormat="1" ht="31.5" x14ac:dyDescent="0.25">
      <c r="A77" s="16">
        <f t="shared" si="31"/>
        <v>34</v>
      </c>
      <c r="B77" s="62">
        <v>390700</v>
      </c>
      <c r="C77" s="126" t="s">
        <v>108</v>
      </c>
      <c r="D77" s="63"/>
      <c r="E77" s="64"/>
      <c r="F77" s="65">
        <f t="shared" si="22"/>
        <v>0</v>
      </c>
      <c r="G77" s="64"/>
      <c r="H77" s="65">
        <f t="shared" si="23"/>
        <v>0</v>
      </c>
      <c r="I77" s="64">
        <v>5</v>
      </c>
      <c r="J77" s="65">
        <f t="shared" si="24"/>
        <v>3.472</v>
      </c>
      <c r="K77" s="64">
        <v>5</v>
      </c>
      <c r="L77" s="65">
        <f t="shared" si="25"/>
        <v>6.3665000000000003</v>
      </c>
      <c r="M77" s="64"/>
      <c r="N77" s="65">
        <f t="shared" si="26"/>
        <v>0</v>
      </c>
      <c r="O77" s="64"/>
      <c r="P77" s="65">
        <f t="shared" si="27"/>
        <v>0</v>
      </c>
      <c r="Q77" s="65"/>
      <c r="R77" s="65">
        <f t="shared" si="28"/>
        <v>0</v>
      </c>
      <c r="S77" s="64"/>
      <c r="T77" s="65">
        <f t="shared" si="29"/>
        <v>0</v>
      </c>
      <c r="U77" s="65">
        <f t="shared" si="30"/>
        <v>9.8384999999999998</v>
      </c>
      <c r="V77" s="66"/>
      <c r="W77" s="67"/>
    </row>
    <row r="78" spans="1:23" s="25" customFormat="1" x14ac:dyDescent="0.25">
      <c r="A78" s="16">
        <f t="shared" si="31"/>
        <v>35</v>
      </c>
      <c r="B78" s="62">
        <v>390340</v>
      </c>
      <c r="C78" s="103" t="s">
        <v>48</v>
      </c>
      <c r="D78" s="63"/>
      <c r="E78" s="64">
        <v>1250</v>
      </c>
      <c r="F78" s="65">
        <f t="shared" si="22"/>
        <v>4298.625</v>
      </c>
      <c r="G78" s="64"/>
      <c r="H78" s="65">
        <f t="shared" si="23"/>
        <v>0</v>
      </c>
      <c r="I78" s="64">
        <v>4980</v>
      </c>
      <c r="J78" s="65">
        <f t="shared" si="24"/>
        <v>3458.1120000000001</v>
      </c>
      <c r="K78" s="64">
        <v>895</v>
      </c>
      <c r="L78" s="65">
        <f t="shared" si="25"/>
        <v>1139.6034999999999</v>
      </c>
      <c r="M78" s="64"/>
      <c r="N78" s="65">
        <f t="shared" si="26"/>
        <v>0</v>
      </c>
      <c r="O78" s="64"/>
      <c r="P78" s="65">
        <f t="shared" si="27"/>
        <v>0</v>
      </c>
      <c r="Q78" s="65"/>
      <c r="R78" s="65">
        <f t="shared" si="28"/>
        <v>0</v>
      </c>
      <c r="S78" s="64"/>
      <c r="T78" s="65">
        <f t="shared" si="29"/>
        <v>0</v>
      </c>
      <c r="U78" s="65">
        <f t="shared" si="30"/>
        <v>8896.3405000000002</v>
      </c>
      <c r="V78" s="66"/>
      <c r="W78" s="67"/>
    </row>
    <row r="79" spans="1:23" s="25" customFormat="1" ht="31.5" x14ac:dyDescent="0.25">
      <c r="A79" s="16">
        <f t="shared" si="31"/>
        <v>36</v>
      </c>
      <c r="B79" s="62">
        <v>391930</v>
      </c>
      <c r="C79" s="126" t="s">
        <v>100</v>
      </c>
      <c r="D79" s="63"/>
      <c r="E79" s="64"/>
      <c r="F79" s="65">
        <f t="shared" si="22"/>
        <v>0</v>
      </c>
      <c r="G79" s="64"/>
      <c r="H79" s="65">
        <f t="shared" si="23"/>
        <v>0</v>
      </c>
      <c r="I79" s="64"/>
      <c r="J79" s="65">
        <f t="shared" si="24"/>
        <v>0</v>
      </c>
      <c r="K79" s="64"/>
      <c r="L79" s="65">
        <f t="shared" si="25"/>
        <v>0</v>
      </c>
      <c r="M79" s="64">
        <v>5</v>
      </c>
      <c r="N79" s="65">
        <f t="shared" si="26"/>
        <v>53.466000000000001</v>
      </c>
      <c r="O79" s="64"/>
      <c r="P79" s="65">
        <f t="shared" si="27"/>
        <v>0</v>
      </c>
      <c r="Q79" s="65"/>
      <c r="R79" s="65">
        <f t="shared" si="28"/>
        <v>0</v>
      </c>
      <c r="S79" s="64"/>
      <c r="T79" s="65">
        <f t="shared" si="29"/>
        <v>0</v>
      </c>
      <c r="U79" s="65">
        <f t="shared" si="30"/>
        <v>53.466000000000001</v>
      </c>
      <c r="V79" s="66"/>
      <c r="W79" s="67"/>
    </row>
    <row r="80" spans="1:23" s="25" customFormat="1" x14ac:dyDescent="0.25">
      <c r="A80" s="16">
        <f t="shared" si="31"/>
        <v>37</v>
      </c>
      <c r="B80" s="62">
        <v>390025</v>
      </c>
      <c r="C80" s="126" t="s">
        <v>113</v>
      </c>
      <c r="D80" s="63"/>
      <c r="E80" s="64">
        <v>300</v>
      </c>
      <c r="F80" s="65">
        <f t="shared" si="22"/>
        <v>1031.67</v>
      </c>
      <c r="G80" s="69">
        <v>300</v>
      </c>
      <c r="H80" s="65">
        <f t="shared" si="23"/>
        <v>1408.65</v>
      </c>
      <c r="I80" s="64"/>
      <c r="J80" s="65">
        <f t="shared" si="24"/>
        <v>0</v>
      </c>
      <c r="K80" s="64"/>
      <c r="L80" s="65">
        <f t="shared" si="25"/>
        <v>0</v>
      </c>
      <c r="M80" s="64"/>
      <c r="N80" s="65">
        <f t="shared" si="26"/>
        <v>0</v>
      </c>
      <c r="O80" s="64"/>
      <c r="P80" s="65">
        <f t="shared" si="27"/>
        <v>0</v>
      </c>
      <c r="Q80" s="65"/>
      <c r="R80" s="65">
        <f t="shared" si="28"/>
        <v>0</v>
      </c>
      <c r="S80" s="64"/>
      <c r="T80" s="65">
        <f t="shared" si="29"/>
        <v>0</v>
      </c>
      <c r="U80" s="65">
        <f t="shared" si="30"/>
        <v>2440.3200000000002</v>
      </c>
      <c r="V80" s="66"/>
      <c r="W80" s="67"/>
    </row>
    <row r="81" spans="1:23" s="25" customFormat="1" x14ac:dyDescent="0.25">
      <c r="A81" s="16">
        <f t="shared" si="31"/>
        <v>38</v>
      </c>
      <c r="B81" s="62">
        <v>391492</v>
      </c>
      <c r="C81" s="126" t="s">
        <v>49</v>
      </c>
      <c r="D81" s="63"/>
      <c r="E81" s="64"/>
      <c r="F81" s="65">
        <f t="shared" si="22"/>
        <v>0</v>
      </c>
      <c r="G81" s="64"/>
      <c r="H81" s="65">
        <f t="shared" si="23"/>
        <v>0</v>
      </c>
      <c r="I81" s="64">
        <v>100</v>
      </c>
      <c r="J81" s="65">
        <f t="shared" si="24"/>
        <v>69.44</v>
      </c>
      <c r="K81" s="64"/>
      <c r="L81" s="65">
        <f t="shared" si="25"/>
        <v>0</v>
      </c>
      <c r="M81" s="64"/>
      <c r="N81" s="65">
        <f t="shared" si="26"/>
        <v>0</v>
      </c>
      <c r="O81" s="64"/>
      <c r="P81" s="65">
        <f t="shared" si="27"/>
        <v>0</v>
      </c>
      <c r="Q81" s="65"/>
      <c r="R81" s="65">
        <f t="shared" si="28"/>
        <v>0</v>
      </c>
      <c r="S81" s="64"/>
      <c r="T81" s="65">
        <f t="shared" si="29"/>
        <v>0</v>
      </c>
      <c r="U81" s="65">
        <f t="shared" si="30"/>
        <v>69.44</v>
      </c>
      <c r="V81" s="66"/>
      <c r="W81" s="67"/>
    </row>
    <row r="82" spans="1:23" s="25" customFormat="1" ht="31.5" x14ac:dyDescent="0.25">
      <c r="A82" s="16">
        <f t="shared" si="31"/>
        <v>39</v>
      </c>
      <c r="B82" s="62">
        <v>392750</v>
      </c>
      <c r="C82" s="126" t="s">
        <v>101</v>
      </c>
      <c r="D82" s="63"/>
      <c r="E82" s="64"/>
      <c r="F82" s="65">
        <f t="shared" si="22"/>
        <v>0</v>
      </c>
      <c r="G82" s="64"/>
      <c r="H82" s="65">
        <f t="shared" si="23"/>
        <v>0</v>
      </c>
      <c r="I82" s="64"/>
      <c r="J82" s="65">
        <f t="shared" si="24"/>
        <v>0</v>
      </c>
      <c r="K82" s="64">
        <v>5</v>
      </c>
      <c r="L82" s="65">
        <f t="shared" si="25"/>
        <v>6.3665000000000003</v>
      </c>
      <c r="M82" s="64"/>
      <c r="N82" s="65">
        <f t="shared" si="26"/>
        <v>0</v>
      </c>
      <c r="O82" s="64"/>
      <c r="P82" s="65">
        <f t="shared" si="27"/>
        <v>0</v>
      </c>
      <c r="Q82" s="65"/>
      <c r="R82" s="65">
        <f t="shared" si="28"/>
        <v>0</v>
      </c>
      <c r="S82" s="64"/>
      <c r="T82" s="65">
        <f t="shared" si="29"/>
        <v>0</v>
      </c>
      <c r="U82" s="65">
        <f t="shared" si="30"/>
        <v>6.3665000000000003</v>
      </c>
      <c r="V82" s="66"/>
      <c r="W82" s="67"/>
    </row>
    <row r="83" spans="1:23" s="25" customFormat="1" ht="31.5" x14ac:dyDescent="0.25">
      <c r="A83" s="16">
        <f t="shared" si="31"/>
        <v>40</v>
      </c>
      <c r="B83" s="62">
        <v>391370</v>
      </c>
      <c r="C83" s="126" t="s">
        <v>50</v>
      </c>
      <c r="D83" s="63"/>
      <c r="E83" s="64"/>
      <c r="F83" s="65">
        <f t="shared" si="22"/>
        <v>0</v>
      </c>
      <c r="G83" s="64">
        <v>300</v>
      </c>
      <c r="H83" s="65">
        <f t="shared" si="23"/>
        <v>1408.65</v>
      </c>
      <c r="I83" s="64"/>
      <c r="J83" s="65">
        <f t="shared" si="24"/>
        <v>0</v>
      </c>
      <c r="K83" s="64"/>
      <c r="L83" s="65">
        <f t="shared" si="25"/>
        <v>0</v>
      </c>
      <c r="M83" s="64"/>
      <c r="N83" s="65">
        <f t="shared" si="26"/>
        <v>0</v>
      </c>
      <c r="O83" s="64"/>
      <c r="P83" s="65">
        <f t="shared" si="27"/>
        <v>0</v>
      </c>
      <c r="Q83" s="65"/>
      <c r="R83" s="65">
        <f t="shared" si="28"/>
        <v>0</v>
      </c>
      <c r="S83" s="64"/>
      <c r="T83" s="65">
        <f t="shared" si="29"/>
        <v>0</v>
      </c>
      <c r="U83" s="65">
        <f t="shared" si="30"/>
        <v>1408.65</v>
      </c>
      <c r="V83" s="66"/>
      <c r="W83" s="67"/>
    </row>
    <row r="84" spans="1:23" s="25" customFormat="1" ht="31.5" x14ac:dyDescent="0.25">
      <c r="A84" s="16">
        <f t="shared" si="31"/>
        <v>41</v>
      </c>
      <c r="B84" s="62">
        <v>392720</v>
      </c>
      <c r="C84" s="126" t="s">
        <v>51</v>
      </c>
      <c r="D84" s="63"/>
      <c r="E84" s="64"/>
      <c r="F84" s="65">
        <f t="shared" si="22"/>
        <v>0</v>
      </c>
      <c r="G84" s="64"/>
      <c r="H84" s="65">
        <f t="shared" si="23"/>
        <v>0</v>
      </c>
      <c r="I84" s="64"/>
      <c r="J84" s="65">
        <f t="shared" si="24"/>
        <v>0</v>
      </c>
      <c r="K84" s="64"/>
      <c r="L84" s="65">
        <f t="shared" si="25"/>
        <v>0</v>
      </c>
      <c r="M84" s="64">
        <v>5</v>
      </c>
      <c r="N84" s="65">
        <f t="shared" si="26"/>
        <v>53.466000000000001</v>
      </c>
      <c r="O84" s="64">
        <v>300</v>
      </c>
      <c r="P84" s="65">
        <f t="shared" si="27"/>
        <v>791.13</v>
      </c>
      <c r="Q84" s="65"/>
      <c r="R84" s="65">
        <f t="shared" si="28"/>
        <v>0</v>
      </c>
      <c r="S84" s="64"/>
      <c r="T84" s="65">
        <f t="shared" si="29"/>
        <v>0</v>
      </c>
      <c r="U84" s="65">
        <f t="shared" si="30"/>
        <v>844.596</v>
      </c>
      <c r="V84" s="66"/>
      <c r="W84" s="67"/>
    </row>
    <row r="85" spans="1:23" s="25" customFormat="1" x14ac:dyDescent="0.25">
      <c r="A85" s="16">
        <f t="shared" si="31"/>
        <v>42</v>
      </c>
      <c r="B85" s="16">
        <v>390001</v>
      </c>
      <c r="C85" s="126" t="s">
        <v>55</v>
      </c>
      <c r="D85" s="63"/>
      <c r="E85" s="64"/>
      <c r="F85" s="65">
        <f t="shared" si="22"/>
        <v>0</v>
      </c>
      <c r="G85" s="64">
        <v>300</v>
      </c>
      <c r="H85" s="65">
        <f t="shared" si="23"/>
        <v>1408.65</v>
      </c>
      <c r="I85" s="64"/>
      <c r="J85" s="65">
        <f t="shared" si="24"/>
        <v>0</v>
      </c>
      <c r="K85" s="64"/>
      <c r="L85" s="65">
        <f t="shared" si="25"/>
        <v>0</v>
      </c>
      <c r="M85" s="64"/>
      <c r="N85" s="65">
        <f t="shared" si="26"/>
        <v>0</v>
      </c>
      <c r="O85" s="64"/>
      <c r="P85" s="65">
        <f t="shared" si="27"/>
        <v>0</v>
      </c>
      <c r="Q85" s="65"/>
      <c r="R85" s="65">
        <f t="shared" si="28"/>
        <v>0</v>
      </c>
      <c r="S85" s="64"/>
      <c r="T85" s="65">
        <f t="shared" si="29"/>
        <v>0</v>
      </c>
      <c r="U85" s="65">
        <f t="shared" si="30"/>
        <v>1408.65</v>
      </c>
      <c r="V85" s="66"/>
      <c r="W85" s="67"/>
    </row>
    <row r="86" spans="1:23" s="25" customFormat="1" x14ac:dyDescent="0.25">
      <c r="A86" s="16">
        <f t="shared" si="31"/>
        <v>43</v>
      </c>
      <c r="B86" s="16">
        <v>392580</v>
      </c>
      <c r="C86" s="127" t="s">
        <v>102</v>
      </c>
      <c r="D86" s="63"/>
      <c r="E86" s="64"/>
      <c r="F86" s="65">
        <f t="shared" si="22"/>
        <v>0</v>
      </c>
      <c r="G86" s="64"/>
      <c r="H86" s="65">
        <f t="shared" si="23"/>
        <v>0</v>
      </c>
      <c r="I86" s="64">
        <v>5</v>
      </c>
      <c r="J86" s="65">
        <f t="shared" si="24"/>
        <v>3.472</v>
      </c>
      <c r="K86" s="64"/>
      <c r="L86" s="65">
        <f t="shared" si="25"/>
        <v>0</v>
      </c>
      <c r="M86" s="64"/>
      <c r="N86" s="65">
        <f t="shared" si="26"/>
        <v>0</v>
      </c>
      <c r="O86" s="64"/>
      <c r="P86" s="65">
        <f t="shared" si="27"/>
        <v>0</v>
      </c>
      <c r="Q86" s="65"/>
      <c r="R86" s="65">
        <f t="shared" si="28"/>
        <v>0</v>
      </c>
      <c r="S86" s="64"/>
      <c r="T86" s="65">
        <f t="shared" si="29"/>
        <v>0</v>
      </c>
      <c r="U86" s="65">
        <f t="shared" si="30"/>
        <v>3.472</v>
      </c>
      <c r="V86" s="66"/>
      <c r="W86" s="67"/>
    </row>
    <row r="87" spans="1:23" s="25" customFormat="1" ht="15.75" customHeight="1" x14ac:dyDescent="0.25">
      <c r="A87" s="16">
        <f t="shared" si="31"/>
        <v>44</v>
      </c>
      <c r="B87" s="16">
        <v>392120</v>
      </c>
      <c r="C87" s="127" t="s">
        <v>53</v>
      </c>
      <c r="D87" s="63"/>
      <c r="E87" s="64"/>
      <c r="F87" s="65">
        <f t="shared" si="22"/>
        <v>0</v>
      </c>
      <c r="G87" s="64"/>
      <c r="H87" s="65">
        <f t="shared" si="23"/>
        <v>0</v>
      </c>
      <c r="I87" s="64">
        <v>1</v>
      </c>
      <c r="J87" s="65">
        <f t="shared" si="24"/>
        <v>0.69440000000000002</v>
      </c>
      <c r="K87" s="64"/>
      <c r="L87" s="65">
        <f t="shared" si="25"/>
        <v>0</v>
      </c>
      <c r="M87" s="64"/>
      <c r="N87" s="65">
        <f t="shared" si="26"/>
        <v>0</v>
      </c>
      <c r="O87" s="64"/>
      <c r="P87" s="65">
        <f t="shared" si="27"/>
        <v>0</v>
      </c>
      <c r="Q87" s="65"/>
      <c r="R87" s="65">
        <f t="shared" si="28"/>
        <v>0</v>
      </c>
      <c r="S87" s="64"/>
      <c r="T87" s="65">
        <f t="shared" si="29"/>
        <v>0</v>
      </c>
      <c r="U87" s="65">
        <f t="shared" si="30"/>
        <v>0.69440000000000002</v>
      </c>
      <c r="V87" s="66"/>
      <c r="W87" s="67"/>
    </row>
    <row r="88" spans="1:23" s="25" customFormat="1" x14ac:dyDescent="0.25">
      <c r="A88" s="16">
        <f t="shared" si="31"/>
        <v>45</v>
      </c>
      <c r="B88" s="16">
        <v>392830</v>
      </c>
      <c r="C88" s="126" t="s">
        <v>54</v>
      </c>
      <c r="D88" s="63"/>
      <c r="E88" s="64"/>
      <c r="F88" s="65">
        <f t="shared" si="22"/>
        <v>0</v>
      </c>
      <c r="G88" s="64"/>
      <c r="H88" s="65">
        <f t="shared" si="23"/>
        <v>0</v>
      </c>
      <c r="I88" s="64"/>
      <c r="J88" s="65">
        <f t="shared" si="24"/>
        <v>0</v>
      </c>
      <c r="K88" s="64"/>
      <c r="L88" s="65">
        <f t="shared" si="25"/>
        <v>0</v>
      </c>
      <c r="M88" s="64">
        <v>5</v>
      </c>
      <c r="N88" s="65">
        <f t="shared" si="26"/>
        <v>53.466000000000001</v>
      </c>
      <c r="O88" s="64">
        <v>300</v>
      </c>
      <c r="P88" s="65">
        <f t="shared" si="27"/>
        <v>791.13</v>
      </c>
      <c r="Q88" s="65"/>
      <c r="R88" s="65">
        <f t="shared" si="28"/>
        <v>0</v>
      </c>
      <c r="S88" s="64"/>
      <c r="T88" s="65">
        <f t="shared" si="29"/>
        <v>0</v>
      </c>
      <c r="U88" s="65">
        <f t="shared" si="30"/>
        <v>844.596</v>
      </c>
      <c r="V88" s="66"/>
      <c r="W88" s="67"/>
    </row>
    <row r="89" spans="1:23" s="25" customFormat="1" x14ac:dyDescent="0.25">
      <c r="A89" s="16">
        <f t="shared" si="31"/>
        <v>46</v>
      </c>
      <c r="B89" s="16">
        <v>390023</v>
      </c>
      <c r="C89" s="126" t="s">
        <v>103</v>
      </c>
      <c r="D89" s="63"/>
      <c r="E89" s="64"/>
      <c r="F89" s="65">
        <f t="shared" si="22"/>
        <v>0</v>
      </c>
      <c r="G89" s="64"/>
      <c r="H89" s="65">
        <f t="shared" si="23"/>
        <v>0</v>
      </c>
      <c r="I89" s="64"/>
      <c r="J89" s="65">
        <f t="shared" si="24"/>
        <v>0</v>
      </c>
      <c r="K89" s="64"/>
      <c r="L89" s="65">
        <f t="shared" si="25"/>
        <v>0</v>
      </c>
      <c r="M89" s="64">
        <v>5</v>
      </c>
      <c r="N89" s="65">
        <f t="shared" si="26"/>
        <v>53.466000000000001</v>
      </c>
      <c r="O89" s="64">
        <v>10</v>
      </c>
      <c r="P89" s="65">
        <f t="shared" si="27"/>
        <v>26.370999999999999</v>
      </c>
      <c r="Q89" s="65"/>
      <c r="R89" s="65">
        <f t="shared" si="28"/>
        <v>0</v>
      </c>
      <c r="S89" s="64"/>
      <c r="T89" s="65">
        <f t="shared" si="29"/>
        <v>0</v>
      </c>
      <c r="U89" s="65">
        <f t="shared" si="30"/>
        <v>79.837000000000003</v>
      </c>
      <c r="V89" s="66"/>
      <c r="W89" s="67"/>
    </row>
    <row r="90" spans="1:23" s="48" customFormat="1" x14ac:dyDescent="0.25">
      <c r="A90" s="16">
        <f t="shared" si="31"/>
        <v>47</v>
      </c>
      <c r="B90" s="16">
        <v>390006</v>
      </c>
      <c r="C90" s="127" t="s">
        <v>52</v>
      </c>
      <c r="D90" s="63"/>
      <c r="E90" s="64"/>
      <c r="F90" s="65">
        <f t="shared" si="22"/>
        <v>0</v>
      </c>
      <c r="G90" s="64"/>
      <c r="H90" s="65">
        <f t="shared" si="23"/>
        <v>0</v>
      </c>
      <c r="I90" s="64"/>
      <c r="J90" s="65">
        <f t="shared" si="24"/>
        <v>0</v>
      </c>
      <c r="K90" s="64"/>
      <c r="L90" s="65">
        <f t="shared" si="25"/>
        <v>0</v>
      </c>
      <c r="M90" s="64"/>
      <c r="N90" s="65">
        <f t="shared" si="26"/>
        <v>0</v>
      </c>
      <c r="O90" s="64"/>
      <c r="P90" s="65">
        <f t="shared" si="27"/>
        <v>0</v>
      </c>
      <c r="Q90" s="78">
        <v>1133</v>
      </c>
      <c r="R90" s="65">
        <f t="shared" si="28"/>
        <v>40124.515200000002</v>
      </c>
      <c r="S90" s="64"/>
      <c r="T90" s="65">
        <f t="shared" si="29"/>
        <v>0</v>
      </c>
      <c r="U90" s="65">
        <f t="shared" si="30"/>
        <v>40124.515200000002</v>
      </c>
      <c r="V90" s="70"/>
    </row>
    <row r="91" spans="1:23" s="25" customFormat="1" hidden="1" outlineLevel="1" x14ac:dyDescent="0.25">
      <c r="A91" s="114"/>
      <c r="B91" s="114"/>
      <c r="C91" s="115" t="s">
        <v>94</v>
      </c>
      <c r="D91" s="116"/>
      <c r="E91" s="117">
        <f t="shared" ref="E91:T91" si="32">SUM(E44:E90)</f>
        <v>58549</v>
      </c>
      <c r="F91" s="118">
        <f>ROUND(SUM(F44:F90),2)</f>
        <v>201344.16</v>
      </c>
      <c r="G91" s="117">
        <f t="shared" si="32"/>
        <v>22403</v>
      </c>
      <c r="H91" s="118">
        <f t="shared" si="32"/>
        <v>105193.28649999997</v>
      </c>
      <c r="I91" s="117">
        <f t="shared" si="32"/>
        <v>127763</v>
      </c>
      <c r="J91" s="118">
        <f t="shared" si="32"/>
        <v>88718.627199999974</v>
      </c>
      <c r="K91" s="117">
        <f t="shared" si="32"/>
        <v>36853</v>
      </c>
      <c r="L91" s="118">
        <f t="shared" si="32"/>
        <v>46924.924899999984</v>
      </c>
      <c r="M91" s="117">
        <f t="shared" si="32"/>
        <v>898</v>
      </c>
      <c r="N91" s="118">
        <f t="shared" si="32"/>
        <v>9602.4935999999998</v>
      </c>
      <c r="O91" s="117">
        <f t="shared" si="32"/>
        <v>16533</v>
      </c>
      <c r="P91" s="118">
        <f t="shared" si="32"/>
        <v>43599.174299999991</v>
      </c>
      <c r="Q91" s="117">
        <f t="shared" si="32"/>
        <v>1133</v>
      </c>
      <c r="R91" s="118">
        <f t="shared" si="32"/>
        <v>40124.515200000002</v>
      </c>
      <c r="S91" s="117">
        <f t="shared" si="32"/>
        <v>3678</v>
      </c>
      <c r="T91" s="118">
        <f t="shared" si="32"/>
        <v>17873.608800000002</v>
      </c>
      <c r="U91" s="118">
        <f t="shared" si="30"/>
        <v>553380.7905</v>
      </c>
      <c r="V91" s="24"/>
    </row>
    <row r="92" spans="1:23" s="25" customFormat="1" hidden="1" outlineLevel="1" x14ac:dyDescent="0.25">
      <c r="A92" s="97"/>
      <c r="B92" s="97"/>
      <c r="C92" s="107" t="s">
        <v>95</v>
      </c>
      <c r="D92" s="71"/>
      <c r="E92" s="72">
        <v>1935</v>
      </c>
      <c r="F92" s="65">
        <f t="shared" si="22"/>
        <v>6654.2714999999998</v>
      </c>
      <c r="G92" s="72">
        <v>680</v>
      </c>
      <c r="H92" s="65">
        <f t="shared" si="23"/>
        <v>3192.94</v>
      </c>
      <c r="I92" s="72">
        <v>481</v>
      </c>
      <c r="J92" s="65">
        <f t="shared" si="24"/>
        <v>334.00639999999999</v>
      </c>
      <c r="K92" s="72">
        <v>203</v>
      </c>
      <c r="L92" s="65">
        <f t="shared" si="25"/>
        <v>258.47989999999999</v>
      </c>
      <c r="M92" s="72">
        <v>461</v>
      </c>
      <c r="N92" s="65">
        <f t="shared" si="26"/>
        <v>4929.5652</v>
      </c>
      <c r="O92" s="72">
        <v>11862</v>
      </c>
      <c r="P92" s="65">
        <f t="shared" si="27"/>
        <v>31281.280200000001</v>
      </c>
      <c r="Q92" s="72">
        <v>972</v>
      </c>
      <c r="R92" s="65">
        <f t="shared" si="28"/>
        <v>34422.796799999996</v>
      </c>
      <c r="S92" s="72">
        <v>117</v>
      </c>
      <c r="T92" s="65">
        <f t="shared" si="29"/>
        <v>568.57320000000004</v>
      </c>
      <c r="U92" s="73">
        <f t="shared" si="30"/>
        <v>81641.913199999995</v>
      </c>
      <c r="V92" s="24"/>
    </row>
    <row r="93" spans="1:23" s="25" customFormat="1" hidden="1" outlineLevel="1" x14ac:dyDescent="0.25">
      <c r="A93" s="119"/>
      <c r="B93" s="119"/>
      <c r="C93" s="120" t="s">
        <v>37</v>
      </c>
      <c r="D93" s="121"/>
      <c r="E93" s="122">
        <f>E91+E92</f>
        <v>60484</v>
      </c>
      <c r="F93" s="123">
        <f t="shared" ref="F93:T93" si="33">F91+F92</f>
        <v>207998.43150000001</v>
      </c>
      <c r="G93" s="122">
        <f t="shared" si="33"/>
        <v>23083</v>
      </c>
      <c r="H93" s="123">
        <f t="shared" si="33"/>
        <v>108386.22649999998</v>
      </c>
      <c r="I93" s="122">
        <f t="shared" si="33"/>
        <v>128244</v>
      </c>
      <c r="J93" s="123">
        <f t="shared" si="33"/>
        <v>89052.633599999972</v>
      </c>
      <c r="K93" s="122">
        <f t="shared" si="33"/>
        <v>37056</v>
      </c>
      <c r="L93" s="123">
        <f t="shared" si="33"/>
        <v>47183.404799999982</v>
      </c>
      <c r="M93" s="122">
        <f t="shared" si="33"/>
        <v>1359</v>
      </c>
      <c r="N93" s="123">
        <f t="shared" si="33"/>
        <v>14532.058799999999</v>
      </c>
      <c r="O93" s="122">
        <f t="shared" si="33"/>
        <v>28395</v>
      </c>
      <c r="P93" s="123">
        <f t="shared" si="33"/>
        <v>74880.454499999993</v>
      </c>
      <c r="Q93" s="122">
        <f t="shared" si="33"/>
        <v>2105</v>
      </c>
      <c r="R93" s="123">
        <f t="shared" si="33"/>
        <v>74547.312000000005</v>
      </c>
      <c r="S93" s="122">
        <f t="shared" si="33"/>
        <v>3795</v>
      </c>
      <c r="T93" s="123">
        <f t="shared" si="33"/>
        <v>18442.182000000001</v>
      </c>
      <c r="U93" s="123">
        <f>U91+U92</f>
        <v>635022.70369999995</v>
      </c>
      <c r="V93" s="24"/>
    </row>
    <row r="94" spans="1:23" s="67" customFormat="1" hidden="1" outlineLevel="1" x14ac:dyDescent="0.25">
      <c r="A94" s="7"/>
      <c r="B94" s="7"/>
      <c r="C94" s="104" t="s">
        <v>56</v>
      </c>
      <c r="D94" s="33"/>
      <c r="E94" s="74">
        <f>E38</f>
        <v>60484</v>
      </c>
      <c r="F94" s="75">
        <f t="shared" ref="F94:U94" si="34">F38</f>
        <v>207998.4</v>
      </c>
      <c r="G94" s="74">
        <f t="shared" si="34"/>
        <v>23083</v>
      </c>
      <c r="H94" s="75">
        <f t="shared" si="34"/>
        <v>108386.2</v>
      </c>
      <c r="I94" s="74">
        <f t="shared" si="34"/>
        <v>128244</v>
      </c>
      <c r="J94" s="75">
        <f t="shared" si="34"/>
        <v>89052.6</v>
      </c>
      <c r="K94" s="74">
        <f t="shared" si="34"/>
        <v>37056</v>
      </c>
      <c r="L94" s="75">
        <f t="shared" si="34"/>
        <v>47183.4</v>
      </c>
      <c r="M94" s="74">
        <f t="shared" si="34"/>
        <v>1359</v>
      </c>
      <c r="N94" s="75">
        <f t="shared" si="34"/>
        <v>14532.1</v>
      </c>
      <c r="O94" s="74">
        <f t="shared" si="34"/>
        <v>28395</v>
      </c>
      <c r="P94" s="75">
        <f t="shared" si="34"/>
        <v>74880.5</v>
      </c>
      <c r="Q94" s="74">
        <f t="shared" si="34"/>
        <v>2105</v>
      </c>
      <c r="R94" s="75">
        <f t="shared" si="34"/>
        <v>74547.3</v>
      </c>
      <c r="S94" s="74">
        <f t="shared" si="34"/>
        <v>3795</v>
      </c>
      <c r="T94" s="75">
        <f t="shared" si="34"/>
        <v>18442.2</v>
      </c>
      <c r="U94" s="75">
        <f t="shared" si="34"/>
        <v>635022.69999999995</v>
      </c>
      <c r="V94" s="76"/>
    </row>
    <row r="95" spans="1:23" s="80" customFormat="1" hidden="1" outlineLevel="1" x14ac:dyDescent="0.25">
      <c r="A95" s="98"/>
      <c r="B95" s="98"/>
      <c r="C95" s="102" t="s">
        <v>57</v>
      </c>
      <c r="D95" s="77"/>
      <c r="E95" s="78">
        <f t="shared" ref="E95:U95" si="35">E94-E93</f>
        <v>0</v>
      </c>
      <c r="F95" s="65">
        <f t="shared" si="35"/>
        <v>-3.1500000011874363E-2</v>
      </c>
      <c r="G95" s="78">
        <f t="shared" si="35"/>
        <v>0</v>
      </c>
      <c r="H95" s="65">
        <f t="shared" si="35"/>
        <v>-2.6499999978113919E-2</v>
      </c>
      <c r="I95" s="78">
        <f t="shared" si="35"/>
        <v>0</v>
      </c>
      <c r="J95" s="65">
        <f t="shared" si="35"/>
        <v>-3.3599999966099858E-2</v>
      </c>
      <c r="K95" s="78">
        <f t="shared" si="35"/>
        <v>0</v>
      </c>
      <c r="L95" s="65">
        <f t="shared" si="35"/>
        <v>-4.7999999806052074E-3</v>
      </c>
      <c r="M95" s="78">
        <f t="shared" si="35"/>
        <v>0</v>
      </c>
      <c r="N95" s="65">
        <f t="shared" si="35"/>
        <v>4.1200000001481385E-2</v>
      </c>
      <c r="O95" s="78">
        <f t="shared" si="35"/>
        <v>0</v>
      </c>
      <c r="P95" s="65">
        <f t="shared" si="35"/>
        <v>4.5500000007450581E-2</v>
      </c>
      <c r="Q95" s="78">
        <f t="shared" si="35"/>
        <v>0</v>
      </c>
      <c r="R95" s="65">
        <f t="shared" si="35"/>
        <v>-1.2000000002444722E-2</v>
      </c>
      <c r="S95" s="78">
        <f t="shared" si="35"/>
        <v>0</v>
      </c>
      <c r="T95" s="65">
        <f t="shared" si="35"/>
        <v>1.8000000000029104E-2</v>
      </c>
      <c r="U95" s="65">
        <f t="shared" si="35"/>
        <v>-3.7000000011175871E-3</v>
      </c>
      <c r="V95" s="79"/>
    </row>
    <row r="96" spans="1:23" collapsed="1" x14ac:dyDescent="0.25">
      <c r="A96" s="99"/>
      <c r="B96" s="99"/>
      <c r="C96" s="108"/>
      <c r="D96" s="53"/>
      <c r="E96" s="81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</row>
    <row r="97" spans="1:23" x14ac:dyDescent="0.25">
      <c r="A97" s="90" t="s">
        <v>58</v>
      </c>
      <c r="B97" s="90"/>
      <c r="C97" s="90" t="s">
        <v>59</v>
      </c>
      <c r="D97" s="84"/>
      <c r="E97" s="4"/>
      <c r="F97" s="85" t="s">
        <v>111</v>
      </c>
      <c r="G97" s="83" t="s">
        <v>112</v>
      </c>
      <c r="S97" s="86"/>
    </row>
    <row r="98" spans="1:23" x14ac:dyDescent="0.25">
      <c r="A98" s="90" t="s">
        <v>60</v>
      </c>
      <c r="B98" s="90"/>
      <c r="C98" s="90" t="s">
        <v>61</v>
      </c>
      <c r="D98" s="84"/>
      <c r="F98" s="87" t="s">
        <v>62</v>
      </c>
      <c r="G98" s="88" t="s">
        <v>63</v>
      </c>
    </row>
    <row r="99" spans="1:23" x14ac:dyDescent="0.25">
      <c r="A99" s="90" t="s">
        <v>64</v>
      </c>
      <c r="B99" s="90"/>
      <c r="C99" s="90" t="s">
        <v>65</v>
      </c>
      <c r="D99" s="84"/>
      <c r="F99" s="87" t="s">
        <v>66</v>
      </c>
      <c r="G99" s="88" t="s">
        <v>67</v>
      </c>
    </row>
    <row r="100" spans="1:23" x14ac:dyDescent="0.25">
      <c r="A100" s="90" t="s">
        <v>68</v>
      </c>
      <c r="B100" s="90"/>
      <c r="C100" s="90" t="s">
        <v>69</v>
      </c>
      <c r="D100" s="84"/>
      <c r="F100" s="87" t="s">
        <v>70</v>
      </c>
      <c r="G100" s="88" t="s">
        <v>71</v>
      </c>
    </row>
    <row r="101" spans="1:23" x14ac:dyDescent="0.25">
      <c r="A101" s="90" t="s">
        <v>72</v>
      </c>
      <c r="B101" s="90"/>
      <c r="C101" s="90" t="s">
        <v>73</v>
      </c>
      <c r="D101" s="84"/>
      <c r="F101" s="87" t="s">
        <v>74</v>
      </c>
      <c r="G101" s="88" t="s">
        <v>75</v>
      </c>
    </row>
    <row r="102" spans="1:23" x14ac:dyDescent="0.25">
      <c r="A102" s="90" t="s">
        <v>76</v>
      </c>
      <c r="B102" s="90"/>
      <c r="C102" s="90" t="s">
        <v>77</v>
      </c>
      <c r="D102" s="84"/>
      <c r="F102" s="89" t="s">
        <v>78</v>
      </c>
      <c r="G102" s="83" t="s">
        <v>79</v>
      </c>
    </row>
    <row r="103" spans="1:23" x14ac:dyDescent="0.25">
      <c r="A103" s="90" t="s">
        <v>80</v>
      </c>
      <c r="B103" s="90"/>
      <c r="C103" s="90" t="s">
        <v>81</v>
      </c>
      <c r="D103" s="84"/>
      <c r="F103" s="89" t="s">
        <v>82</v>
      </c>
      <c r="G103" s="90" t="s">
        <v>83</v>
      </c>
    </row>
    <row r="104" spans="1:23" s="4" customFormat="1" x14ac:dyDescent="0.25">
      <c r="A104" s="109" t="s">
        <v>84</v>
      </c>
      <c r="B104" s="100"/>
      <c r="C104" s="90" t="s">
        <v>85</v>
      </c>
      <c r="D104" s="84"/>
      <c r="E104" s="3"/>
      <c r="F104" s="89" t="s">
        <v>86</v>
      </c>
      <c r="G104" s="90" t="s">
        <v>87</v>
      </c>
      <c r="I104" s="3"/>
      <c r="K104" s="3"/>
      <c r="M104" s="3"/>
      <c r="O104" s="3"/>
      <c r="S104" s="3"/>
      <c r="V104" s="6"/>
      <c r="W104" s="3"/>
    </row>
    <row r="105" spans="1:23" x14ac:dyDescent="0.25">
      <c r="A105" s="109" t="s">
        <v>107</v>
      </c>
      <c r="B105" s="100"/>
      <c r="C105" s="90" t="s">
        <v>106</v>
      </c>
      <c r="F105" s="109" t="s">
        <v>109</v>
      </c>
      <c r="G105" s="90" t="s">
        <v>110</v>
      </c>
    </row>
  </sheetData>
  <autoFilter ref="A43:X43" xr:uid="{55888B5E-2611-4AE1-88E3-8F3ACAC1294A}"/>
  <mergeCells count="27">
    <mergeCell ref="A4:U4"/>
    <mergeCell ref="A5:A7"/>
    <mergeCell ref="B5:B7"/>
    <mergeCell ref="C5:C7"/>
    <mergeCell ref="D5:D7"/>
    <mergeCell ref="E5:F5"/>
    <mergeCell ref="G5:H5"/>
    <mergeCell ref="I5:J5"/>
    <mergeCell ref="K5:L5"/>
    <mergeCell ref="M5:N5"/>
    <mergeCell ref="O5:P5"/>
    <mergeCell ref="S5:T5"/>
    <mergeCell ref="U5:U7"/>
    <mergeCell ref="Q5:R5"/>
    <mergeCell ref="A40:U40"/>
    <mergeCell ref="A42:A43"/>
    <mergeCell ref="B42:B43"/>
    <mergeCell ref="C42:C43"/>
    <mergeCell ref="E42:F42"/>
    <mergeCell ref="G42:H42"/>
    <mergeCell ref="I42:J42"/>
    <mergeCell ref="K42:L42"/>
    <mergeCell ref="M42:N42"/>
    <mergeCell ref="O42:P42"/>
    <mergeCell ref="S42:T42"/>
    <mergeCell ref="U42:U43"/>
    <mergeCell ref="Q42:R42"/>
  </mergeCells>
  <pageMargins left="0.7" right="0.7" top="0.75" bottom="0.75" header="0.3" footer="0.3"/>
  <pageSetup paperSize="9" scale="40" orientation="landscape" horizontalDpi="4294967294" verticalDpi="4294967294" r:id="rId1"/>
  <rowBreaks count="1" manualBreakCount="1">
    <brk id="39" max="20" man="1"/>
  </rowBreaks>
  <ignoredErrors>
    <ignoredError sqref="B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Прил.1.1.1 (3.3.10.1)</vt:lpstr>
      <vt:lpstr>'Прил.1.1.1 (3.3.10.1)'!Область_печати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2024-12-28T14:15:26Z</cp:lastPrinted>
  <dcterms:created xsi:type="dcterms:W3CDTF">2024-12-25T15:16:29Z</dcterms:created>
  <dcterms:modified xsi:type="dcterms:W3CDTF">2024-12-28T14:15:52Z</dcterms:modified>
</cp:coreProperties>
</file>